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4320" windowWidth="15240" windowHeight="4230" tabRatio="869" activeTab="0"/>
  </bookViews>
  <sheets>
    <sheet name="INDICE" sheetId="1" r:id="rId1"/>
    <sheet name="A01" sheetId="2" r:id="rId2"/>
    <sheet name="A02" sheetId="3" r:id="rId3"/>
    <sheet name="A03" sheetId="4" r:id="rId4"/>
    <sheet name="A04" sheetId="5" r:id="rId5"/>
    <sheet name="A05" sheetId="6" r:id="rId6"/>
    <sheet name="A06" sheetId="7" r:id="rId7"/>
    <sheet name="A07" sheetId="8" r:id="rId8"/>
    <sheet name="A08" sheetId="9" r:id="rId9"/>
    <sheet name="A09" sheetId="10" r:id="rId10"/>
    <sheet name="A10" sheetId="11" r:id="rId11"/>
    <sheet name="B01" sheetId="12" r:id="rId12"/>
    <sheet name="B02" sheetId="13" r:id="rId13"/>
    <sheet name="B03" sheetId="14" r:id="rId14"/>
    <sheet name="B04" sheetId="15" r:id="rId15"/>
    <sheet name="B05" sheetId="16" r:id="rId16"/>
    <sheet name="B06" sheetId="17" r:id="rId17"/>
    <sheet name="B07" sheetId="18" r:id="rId18"/>
    <sheet name="B08" sheetId="19" r:id="rId19"/>
    <sheet name="B09" sheetId="20" r:id="rId20"/>
    <sheet name="B10" sheetId="21" r:id="rId21"/>
    <sheet name="B11" sheetId="22" r:id="rId22"/>
    <sheet name="B12" sheetId="23" r:id="rId23"/>
    <sheet name="B13" sheetId="24" r:id="rId24"/>
    <sheet name="B14" sheetId="25" r:id="rId25"/>
    <sheet name="B15" sheetId="26" r:id="rId26"/>
    <sheet name="B16" sheetId="27" r:id="rId27"/>
    <sheet name="B17" sheetId="28" r:id="rId28"/>
    <sheet name="B18" sheetId="29" r:id="rId29"/>
    <sheet name="B19" sheetId="30" r:id="rId30"/>
    <sheet name="B20" sheetId="31" r:id="rId31"/>
    <sheet name="B21" sheetId="32" r:id="rId32"/>
    <sheet name="B22" sheetId="33" r:id="rId33"/>
    <sheet name="B23" sheetId="34" r:id="rId34"/>
    <sheet name="B24" sheetId="35" r:id="rId35"/>
    <sheet name="B25" sheetId="36" r:id="rId36"/>
    <sheet name="B26" sheetId="37" r:id="rId37"/>
    <sheet name="B27" sheetId="38" r:id="rId38"/>
    <sheet name="C1" sheetId="39" r:id="rId39"/>
    <sheet name="C2" sheetId="40" r:id="rId40"/>
    <sheet name="F1" sheetId="41" r:id="rId41"/>
  </sheets>
  <definedNames>
    <definedName name="_xlnm.Print_Area" localSheetId="1">'A01'!$A$2:$P$32</definedName>
    <definedName name="_xlnm.Print_Area" localSheetId="2">'A02'!$A$2:$M$35</definedName>
    <definedName name="_xlnm.Print_Area" localSheetId="3">'A03'!$A$2:$M$35</definedName>
    <definedName name="_xlnm.Print_Area" localSheetId="4">'A04'!$A$2:$M$33</definedName>
    <definedName name="_xlnm.Print_Area" localSheetId="5">'A05'!$A$2:$G$33</definedName>
    <definedName name="_xlnm.Print_Area" localSheetId="6">'A06'!$A$2:$V$37</definedName>
    <definedName name="_xlnm.Print_Area" localSheetId="7">'A07'!$A$2:$P$35</definedName>
    <definedName name="_xlnm.Print_Area" localSheetId="8">'A08'!$A$2:$S$34</definedName>
    <definedName name="_xlnm.Print_Area" localSheetId="9">'A09'!$A$2:$D$19</definedName>
    <definedName name="_xlnm.Print_Area" localSheetId="10">'A10'!$A$1:$D$51</definedName>
    <definedName name="_xlnm.Print_Area" localSheetId="11">'B01'!$A$2:$S$31</definedName>
    <definedName name="_xlnm.Print_Area" localSheetId="12">'B02'!$A$2:$P$32</definedName>
    <definedName name="_xlnm.Print_Area" localSheetId="13">'B03'!$A$3:$Y$32</definedName>
    <definedName name="_xlnm.Print_Area" localSheetId="14">'B04'!$A$2:$S$32</definedName>
    <definedName name="_xlnm.Print_Area" localSheetId="15">'B05'!$A$2:$S$33</definedName>
    <definedName name="_xlnm.Print_Area" localSheetId="16">'B06'!$A$2:$S$33</definedName>
    <definedName name="_xlnm.Print_Area" localSheetId="17">'B07'!$A$2:$M$32</definedName>
    <definedName name="_xlnm.Print_Area" localSheetId="18">'B08'!$A$2:$M$22</definedName>
    <definedName name="_xlnm.Print_Area" localSheetId="19">'B09'!$A$2:$P$32</definedName>
    <definedName name="_xlnm.Print_Area" localSheetId="20">'B10'!$A$3:$M$32</definedName>
    <definedName name="_xlnm.Print_Area" localSheetId="21">'B11'!$A$2:$S$32</definedName>
    <definedName name="_xlnm.Print_Area" localSheetId="22">'B12'!$A$3:$P$23</definedName>
    <definedName name="_xlnm.Print_Area" localSheetId="23">'B13'!$A$2:$P$22</definedName>
    <definedName name="_xlnm.Print_Area" localSheetId="24">'B14'!$A$2:$Y$33</definedName>
    <definedName name="_xlnm.Print_Area" localSheetId="25">'B15'!$A$2:$M$32</definedName>
    <definedName name="_xlnm.Print_Area" localSheetId="26">'B16'!$A$2:$M$32</definedName>
    <definedName name="_xlnm.Print_Area" localSheetId="27">'B17'!$A$2:$P$33</definedName>
    <definedName name="_xlnm.Print_Area" localSheetId="28">'B18'!$A$2:$Y$32</definedName>
    <definedName name="_xlnm.Print_Area" localSheetId="29">'B19'!$A$2:$J$31</definedName>
    <definedName name="_xlnm.Print_Area" localSheetId="30">'B20'!$A$2:$G$31</definedName>
    <definedName name="_xlnm.Print_Area" localSheetId="31">'B21'!$A$2:$P$32</definedName>
    <definedName name="_xlnm.Print_Area" localSheetId="32">'B22'!$A$2:$P$33</definedName>
    <definedName name="_xlnm.Print_Area" localSheetId="33">'B23'!$A$2:$S$33</definedName>
    <definedName name="_xlnm.Print_Area" localSheetId="34">'B24'!$A$2:$M$33</definedName>
    <definedName name="_xlnm.Print_Area" localSheetId="35">'B25'!$A$2:$P$33</definedName>
    <definedName name="_xlnm.Print_Area" localSheetId="36">'B26'!$A$2:$M$33</definedName>
    <definedName name="_xlnm.Print_Area" localSheetId="37">'B27'!$A$2:$P$33</definedName>
    <definedName name="_xlnm.Print_Area" localSheetId="38">'C1'!$A$2:$Y$32</definedName>
    <definedName name="_xlnm.Print_Area" localSheetId="39">'C2'!$A$2:$M$32</definedName>
    <definedName name="_xlnm.Print_Area" localSheetId="40">'F1'!$A$2:$P$33</definedName>
    <definedName name="cuadro10" localSheetId="12">'B02'!#REF!</definedName>
    <definedName name="_xlnm.Print_Titles" localSheetId="9">'A09'!$1:$7</definedName>
    <definedName name="_xlnm.Print_Titles" localSheetId="10">'A10'!$1:$5</definedName>
  </definedNames>
  <calcPr fullCalcOnLoad="1"/>
</workbook>
</file>

<file path=xl/sharedStrings.xml><?xml version="1.0" encoding="utf-8"?>
<sst xmlns="http://schemas.openxmlformats.org/spreadsheetml/2006/main" count="1519" uniqueCount="517">
  <si>
    <t>CUADRO B09. MANDATO DE CONSEJEROS INDEPENDIENTES</t>
  </si>
  <si>
    <t xml:space="preserve">CUADRO B10. SOCIEDADES EN LAS QUE SE HAN PRODUCIDO CAMBIOS EN LA CONDICIÓN DE CONSEJEROS. NÚMERO DE CONSEJEROS QUE HAN MODIFICADO SU CONDICIÓN </t>
  </si>
  <si>
    <t>CUADRO B11. DISTRIBUCIÓN DE SOCIEDADES COTIZADAS POR EL NÚMERO DE CONSEJEROS QUE HAN CESADO A LO LARGO DEL EJERCICIO</t>
  </si>
  <si>
    <t xml:space="preserve">CUADRO B12. NÚMERO DE CONSEJEROS SEGÚN SU CONDICIÓN POR SU PARTICIPACIÓN EN UNA O MÁS SOCIEDADES COTIZADAS </t>
  </si>
  <si>
    <t>CUADRO B13. DISTRIBUCIÓN PORCENTUAL DE CONSEJEROS SEGÚN SU CONDICIÓN POR SU PARTICIPACIÓN EN UNA O MÁS SOCIEDADES COTIZADAS</t>
  </si>
  <si>
    <t xml:space="preserve">CUADRO B14. NÚMERO DE ENTIDADES EN LAS QUE SUS CONSEJEROS SON ADMINISTRADORES O DIRECTIVOS EN OTRAS ENTIDADES DEL GRUPO </t>
  </si>
  <si>
    <t>CUADRO B15. REMUNERACIÓN AGREGADA DEL CONSEJO. PROMEDIO DISTRIBUCIÓN PORCENTUAL POR CONCEPTOS</t>
  </si>
  <si>
    <t xml:space="preserve">CUADRO B16. REMUNERACIÓN AGREGADA DEL CONSEJO. PROMEDIO DISTRIBUCIÓN PORCENTUAL POR TIPOLOGÍA DE CONSEJEROS </t>
  </si>
  <si>
    <t xml:space="preserve">CUADRO B17. REMUNERACIÓN DEL CONSEJO. PROMEDIO POR CONSEJERO Y CONCEPTO REMUNERATIVO  </t>
  </si>
  <si>
    <t>CUADRO B18. ENTIDADES QUE MANTIENEN CLÁUSULAS DE GARANTÍA O BLINDAJE A FAVOR DE LOS MIEMBROS DE LA ALTA DIRECCIÓN</t>
  </si>
  <si>
    <t>CUADRO B19. ATRIBUCIONES DEL PRESIDENTE DEL CONSEJO DE ADMINISTRACIÓN. DISTRIBUCIÓN PORCENTUAL POR ENTIDADES</t>
  </si>
  <si>
    <t xml:space="preserve">CUADRO B20. PROCEDIMIENTOS PARA CONSEJEROS </t>
  </si>
  <si>
    <t>CUADRO B21. PROMEDIO DE AÑOS QUE EL AUDITOR ESTÁ DESARROLLANDO SU TRABAJO DE FORMA ININTERRUMPIDA. DISTRIBUCIÓN POR ENTIDADES</t>
  </si>
  <si>
    <t>CUADRO B22. PROMEDIO DE MIEMBROS DE LA COMISIÓN EJECUTIVA</t>
  </si>
  <si>
    <t xml:space="preserve">CUADRO B23. MIEMBROS DE LA COMISIÓN EJECUTIVA. DISTRIBUCIÓN POR CONDICIÓN DE CONSEJEROS </t>
  </si>
  <si>
    <t>CUADRO B24. PROMEDIO DE MIEMBROS DE LA COMISIÓN DE NOMBRAMIENTOS Y RETRIBUCIONES</t>
  </si>
  <si>
    <t xml:space="preserve">CUADRO B25. MIEMBROS DE LA COMISIÓN DE NOMBRAMIENTOS Y RETRIBUCIONES. DISTRIBUCIÓN POR CONDICIÓN DE CONSEJEROS </t>
  </si>
  <si>
    <t>CUADRO B26. PROMEDIO DE MIEMBROS DEL COMITÉ DE AUDITORÍA</t>
  </si>
  <si>
    <t xml:space="preserve">CUADRO B27. MIEMBROS DEL COMITÉ DE AUDITORÍA. COMPOSICIÓN POR CONDICIÓN DE CONSEJEROS </t>
  </si>
  <si>
    <t>CUADRO C1. INFORMACIÓN SOBRE LA JUNTA GENERAL DE ACCIONISTAS</t>
  </si>
  <si>
    <t>CUADRO C2. OPERACIONES VINCULADAS</t>
  </si>
  <si>
    <t>CUADRO F1. PORCENTAJE DE RECOMENDACIONES DEL CÓDIGO UNIFICADO AGRUPADAS POR CATEGORÍAS Y GRADO DE CUMPLIMIENTO</t>
  </si>
  <si>
    <t xml:space="preserve">DOMINICAL, INDEPENDIENTE Y OTROS EXTERNOS </t>
  </si>
  <si>
    <t xml:space="preserve">DOMINICAL, EJECUTIVO Y OTROS EXTERNOS </t>
  </si>
  <si>
    <t>CUADRO B13</t>
  </si>
  <si>
    <t>Participación en cuatro entidades</t>
  </si>
  <si>
    <t>EJECUTIVOS</t>
  </si>
  <si>
    <t xml:space="preserve">INDEPENDIENTES </t>
  </si>
  <si>
    <t xml:space="preserve">OTROS  EXTERNOS </t>
  </si>
  <si>
    <t>DOMINICAL Y OTROS EXTERNOS</t>
  </si>
  <si>
    <t xml:space="preserve">INDEPENDIENTE Y EJECUTIVO </t>
  </si>
  <si>
    <t xml:space="preserve">EJECUTIVO Y OTROS EXTERNOS </t>
  </si>
  <si>
    <t xml:space="preserve">DOMINICAL, INDEPENDIENTE Y EJECUTIVO </t>
  </si>
  <si>
    <t>DOMINICAL, INDEPENDIENTE Y OTROS EXTERNOS</t>
  </si>
  <si>
    <t>CUADRO B14</t>
  </si>
  <si>
    <t xml:space="preserve">Sociedades en las que algún consejero lo es también de alguna otra entidad del grupo </t>
  </si>
  <si>
    <t xml:space="preserve">Distribución según el porcentaje del consejeros que son administradores o directivos en otras entidades del grupo </t>
  </si>
  <si>
    <t>Distribución por promedio por consejero de cargos de administrador o directivo que ocupa en otras entidades del grupo</t>
  </si>
  <si>
    <t>Entre un 
25% y un 50% 
del Consejo</t>
  </si>
  <si>
    <t>Más de un 
50% 
del Consejo</t>
  </si>
  <si>
    <t>Hasta 2 cargos adicionales</t>
  </si>
  <si>
    <t xml:space="preserve">Entre 2 y 4 cargos adicionales </t>
  </si>
  <si>
    <t xml:space="preserve">Más de 4 cargos adicionales </t>
  </si>
  <si>
    <t>CUADRO B15</t>
  </si>
  <si>
    <t>Retribución fija</t>
  </si>
  <si>
    <t>Dietas</t>
  </si>
  <si>
    <t xml:space="preserve">Otros conceptos retributivos </t>
  </si>
  <si>
    <t>(*) Datos calculados como porcentaje del total de retribuciones por concepto  en cada sector o grupo entre el total de retribuciones del sector o grupo.</t>
  </si>
  <si>
    <t>CUADRO B16</t>
  </si>
  <si>
    <t>(*) Datos calculados como porcentaje de la retribución agregada para cada sector o grupo por tipología del consejero entre el total de la retribución del sector o grupo.</t>
  </si>
  <si>
    <t>CUADRO  B17</t>
  </si>
  <si>
    <t>CUADRO B18</t>
  </si>
  <si>
    <t>Entidades</t>
  </si>
  <si>
    <t>Beneficiarios</t>
  </si>
  <si>
    <t>Situación de derechos de voto de accionistas que individualmente  no superan ninguno de ellos el 3% del capital social. La duración será hasta que vuelva a cotizar.</t>
  </si>
  <si>
    <t>METROVACESA, S.A</t>
  </si>
  <si>
    <t>Suscrito el pasado 27/07/06 en orden al establecimiento de un régimen de limitaciones a la libre transmisibilidad de sus acciones en la compañía</t>
  </si>
  <si>
    <t>Protocolo de fusión entre Camprofrio Alimentación S.A. y Groupe Smithfield S.L. y otros de la fecha 30 de junio de 2008, agenda de 18/09/08 y segunda agenda 24/10/08</t>
  </si>
  <si>
    <t xml:space="preserve">Los hermanos  Juan, Carlos, Leonor y Gloria March Delgado son propietarios de la totalidad de las acciones de Banca March, S.A. que además tiene una participación en Corporación Financiera Alba.
Afecta al ejercicio de los derechos de voto de las acciones de la misma de las que son titulares los firmantes del pacto. </t>
  </si>
  <si>
    <t xml:space="preserve">Menor 25% 
del Consejo </t>
  </si>
  <si>
    <t xml:space="preserve">Promedio retribución fija </t>
  </si>
  <si>
    <t>Promedio retribución Variable</t>
  </si>
  <si>
    <t xml:space="preserve">Promedio dietas </t>
  </si>
  <si>
    <t>Promedio otros conceptos retributivos</t>
  </si>
  <si>
    <t>Recomendaciones de estatutos y juntas generales (1-6)</t>
  </si>
  <si>
    <t>Recomendaciones sobre las retribuciones (35-41)</t>
  </si>
  <si>
    <t>Recomendaciones de las comisiones (42-58)</t>
  </si>
  <si>
    <t>AÑO 2010</t>
  </si>
  <si>
    <t>El control de la mayoria de su capital ha venido siendo ostentado por un grupo de accionistas formado por diez grupos familiares que ha estado actuando concertadamente como la unidad de decision y control de la sociedad. Esta unidad de control quedo instrumentada a través de la constitucion de la sociedad CANTILES XXI, S.L., a la cual fueron aportadas las acciones de ELECNOR, S.A. (51%) que controlaban los diez grupos familiares antes mencionados.</t>
  </si>
  <si>
    <t>NYESA VALORES CORPORACIÓN, S.A</t>
  </si>
  <si>
    <t>NATRACEUTICAL, S.A.</t>
  </si>
  <si>
    <t>AMADEUS IT HOLDING, S.A.</t>
  </si>
  <si>
    <t>Declaran su intención de no alterar la representación  en el Consejo de Administración de A3TV y de no adquirir individualmente nuevas participaciones de ésta.- Establecen determinadas normas para adoptar decisiones relativas a A3TV (propuestas de designación de cargos y
representantes, pacto de no competencia, medidas a adoptar en caso de desacuerdo entre las partes, etc).</t>
  </si>
  <si>
    <t xml:space="preserve">Restricción del ejercicio de voto con la finalidad de desarrollar una política común duradera y estable y una presencia en los Organos de Gobierno. </t>
  </si>
  <si>
    <t>FLUIDRA, S.A. (*)</t>
  </si>
  <si>
    <t>GAS NATURAL SDG, S.A. (*)</t>
  </si>
  <si>
    <t xml:space="preserve">Acuerdos para mantener la paridad en el seno del consejo y comisión ejecutiva. </t>
  </si>
  <si>
    <t>GRUPO EZENTIS, S.A.</t>
  </si>
  <si>
    <t>CUADRO A05. SOCIEDADES QUE DECLARAN QUE EXISTE ALGUNA ENTIDAD QUE EJERCE EL CONTROL</t>
  </si>
  <si>
    <t>CUADRO A06. AUTOCARTERA DECLARADA. PROMEDIO DE AUTOCARTERA Y DISTRIBUCIÓN POR ENTIDADES</t>
  </si>
  <si>
    <t>CUADRO A07. IMPORTANCIA CUANTITATIVA DE LAS OPERACIONES DE AUTOCARTERA. DISTRIBUCIÓN POR ENTIDADES</t>
  </si>
  <si>
    <t>CUADRO A08. PACTOS PARASOCIALES Y ACCIONES CONCERTADAS: DISTRIBUCIÓN POR Nº ENTIDADES, Nº DE ACUERDOS Y CAPITAL SOCIAL AFECTADO (*)</t>
  </si>
  <si>
    <t xml:space="preserve">CUADRO A09. RELACIÓN DETALLADA DE TODAS LAS ACCIONES CONCERTADAS COMUNICADAS </t>
  </si>
  <si>
    <t xml:space="preserve">CUADRO A10. RELACIÓN DETALLADA DE TODOS LOS PACTOS PARASOCIALES COMUNICADOS </t>
  </si>
  <si>
    <t>El pacto tiene por objeto la convergencia del ejercicio del derecho de voto en las Juntas Generales de Accionistas de la Sociedad, la vinculación de los accionistas de la Sociedad y el establecimiento de determinadas restricciones en cuanto a la libre transmisibilidad de las acciones.</t>
  </si>
  <si>
    <t>MAPFRE</t>
  </si>
  <si>
    <t>MEDIASET ESPAÑA COMUNICACION, S.A.</t>
  </si>
  <si>
    <t>MEDIASET SPA
PRISA TELEVISIÓN
PROMOTORA DE INFORMACIONES, S.A.</t>
  </si>
  <si>
    <t>Como consecuencia de los contratos de integración y en el Contrato de Opción suscritos, Prisa Televisión tiene derecho a dos puestos en el consejo.  Adicionalmente hay un comprosiso de Prisa Televisión a no transmitri las acciones de Mediaset.</t>
  </si>
  <si>
    <t>NH HOTELES, S.A</t>
  </si>
  <si>
    <t>Sindicato de accionistas que comprenderá todas las acciones de la sociedad de la que los accionistas sean titulares durante la vigencia del Pacto, con excepción de aquellas acciones adquiridas como como consecuencia de la prestación de servicios financieros a clientes o de las actividades de tesorería y de trading. En virtud del citado Sindicato, todos los socios del Sindicato se obligan a ejercitar de un modo unitario los derechos políticos que se deriven de las acciones sindicadas y, de forma especial, a que todas las accionies sindicadas voten en las Juntas Generales de un modo unitario y de forma que decidan las mayorías específicamente reguladas en dicho Pacto de socios</t>
  </si>
  <si>
    <t xml:space="preserve">Acuerdos entre Timón y el resto de accionistas de Prisa para regular la aportación de las acciones de Prisa a la sociedad Promotora de Publicaciones, y el régimen de participación. Distribución del consejo, sentido de voto y otros acuerdos. </t>
  </si>
  <si>
    <t>Convenio de sindicación que afectaba a las acciones de Rucandio, cuyo objeto es impedir la entrada de terceros ajenos a la Familia Polanco</t>
  </si>
  <si>
    <t>SACYR VALLEHERMOSO, S.A. (*)</t>
  </si>
  <si>
    <t>VOCENTO, S.A.</t>
  </si>
  <si>
    <t xml:space="preserve">Convenio de sindicación de acciones con una duración de cinco años prorrogable, por años, designando como administrador unico a D. Gonzalo Soto Aguirre. Esiste una prohibición de venta de acciones salvo autorización de la mayoría de los miembros del sindicato y el compromiso de a ejercitar de modo unitario los derechos politivos que deriven de las acciones sindicadas. </t>
  </si>
  <si>
    <t xml:space="preserve">Autorización de las clásulas de garantía (%) </t>
  </si>
  <si>
    <t>Máximo</t>
  </si>
  <si>
    <t xml:space="preserve">%/ Total de miembros de la alta dirección </t>
  </si>
  <si>
    <t>Autorización por el Consejo de Administración</t>
  </si>
  <si>
    <t>Autorización por la Junta</t>
  </si>
  <si>
    <t>Entidades que informan a la Junta</t>
  </si>
  <si>
    <t>CUADRO B19</t>
  </si>
  <si>
    <t>Entidades en las que se exigen requisitos específicos a los consejeros para ser nombrados presidentes (%)</t>
  </si>
  <si>
    <t xml:space="preserve">Entidades en las que el presidente tiene voto de calidad (%) </t>
  </si>
  <si>
    <t>CUADRO B20</t>
  </si>
  <si>
    <t xml:space="preserve">Existencia de un procedimiento para el asesoramiento externo (%) </t>
  </si>
  <si>
    <t xml:space="preserve">Existencia de un procedimiento para preparar las reuniones con tiempo suficiente (%) </t>
  </si>
  <si>
    <t>CUADRO B21</t>
  </si>
  <si>
    <t>Promedio años</t>
  </si>
  <si>
    <t>Número de años. Distribución por entidades</t>
  </si>
  <si>
    <t>CUADRO B22</t>
  </si>
  <si>
    <t xml:space="preserve">                                                                                                                                                                                                                                                                                   </t>
  </si>
  <si>
    <t>CUADRO B01</t>
  </si>
  <si>
    <t>Promedio de miembros de la Comisión ejecutiva</t>
  </si>
  <si>
    <t>CUADRO B23</t>
  </si>
  <si>
    <t>Número de miembros. Distribución  porcentual por condición de consejeros</t>
  </si>
  <si>
    <t>CUADRO B24</t>
  </si>
  <si>
    <t>Número de miembros. Distribución por entidades</t>
  </si>
  <si>
    <t>CUADRO B25</t>
  </si>
  <si>
    <t>CUADRO B26</t>
  </si>
  <si>
    <t xml:space="preserve">Número de miembros. Distribución por entidades </t>
  </si>
  <si>
    <t>CUADRO B27</t>
  </si>
  <si>
    <t>CUADRO C1</t>
  </si>
  <si>
    <t>Compañías que tienen conocimiento de la política de los inversores institucionales de participar en las decisiones de la entidad</t>
  </si>
  <si>
    <t xml:space="preserve">Promedio de asistencia a la Junta general </t>
  </si>
  <si>
    <t xml:space="preserve">% de presencia física  </t>
  </si>
  <si>
    <t>% en 
representación</t>
  </si>
  <si>
    <t>%/ voto a distancia</t>
  </si>
  <si>
    <t>CUADRO C2</t>
  </si>
  <si>
    <t>Importe total</t>
  </si>
  <si>
    <t xml:space="preserve">Distribución por entidades. Número máximo de años de mandato </t>
  </si>
  <si>
    <t>Importes en miles de euros</t>
  </si>
  <si>
    <t>Con accionistas significativos</t>
  </si>
  <si>
    <t>Con administradores</t>
  </si>
  <si>
    <t>Con entidades del grupo</t>
  </si>
  <si>
    <t>Importe</t>
  </si>
  <si>
    <t xml:space="preserve">Acuerdo sobre la transmisibilidad de acciones. </t>
  </si>
  <si>
    <t>(*) Pactos que también han sido notificados como acciones concertadas</t>
  </si>
  <si>
    <t>CUADRO F1</t>
  </si>
  <si>
    <t>SECTOR NO FINANCIERO</t>
  </si>
  <si>
    <t xml:space="preserve">SECTOR PRIMARIO, ENERGÍA Y AGUA </t>
  </si>
  <si>
    <t xml:space="preserve">QUÍMICAS, PAPEL Y ARTES GRÁFICAS </t>
  </si>
  <si>
    <t xml:space="preserve">ALIMENTACIÓN, BEBIDAS Y TABACO </t>
  </si>
  <si>
    <t xml:space="preserve">MEDIOS DE COMUNICACIÓN Y NUEVAS TECNOLOGÍAS </t>
  </si>
  <si>
    <t xml:space="preserve">TRANSPORTES Y COMUNICACIONES </t>
  </si>
  <si>
    <t>SECTOR FINANCIERO</t>
  </si>
  <si>
    <t xml:space="preserve">SEGUROS </t>
  </si>
  <si>
    <t xml:space="preserve">(*) Datos calculados como la media simple del capital comunicado por cada sociedad agrupado dentro del sector o grupo de capitalización al que pertenece. </t>
  </si>
  <si>
    <t>(*) Datos calculados como el promedio simple del capital comunicado en cada sector o grupo de capitalización sobre la base del número de entidades con acciones concertadas y pactos parasociales del sector o grupo.</t>
  </si>
  <si>
    <t>DISTRIBUCIÓN SEGÚN IBEX O POR CAPITALIZACIÓN</t>
  </si>
  <si>
    <t>Más de 1.000</t>
  </si>
  <si>
    <t>Entre 500 y 1.000</t>
  </si>
  <si>
    <t xml:space="preserve">Entre 250 y 500 </t>
  </si>
  <si>
    <t>De 0 a 250</t>
  </si>
  <si>
    <t>(*) Datos calculados sobre el total de recomendaciones que son de aplicación para cada sector de actividad o grupo de capitalización</t>
  </si>
  <si>
    <t>Acciones concertadas</t>
  </si>
  <si>
    <t>Promedio del % capital afectado (*)</t>
  </si>
  <si>
    <t xml:space="preserve">Promedio del % capital afectado (*) </t>
  </si>
  <si>
    <t xml:space="preserve">Consejeros ejecutivos </t>
  </si>
  <si>
    <t>Consejeros dominicales</t>
  </si>
  <si>
    <t>Consejeros independientes</t>
  </si>
  <si>
    <t>Consejeros "otros externos"</t>
  </si>
  <si>
    <t>Número entidades</t>
  </si>
  <si>
    <t xml:space="preserve">Número entidades </t>
  </si>
  <si>
    <t>Sin "otros externos"</t>
  </si>
  <si>
    <t xml:space="preserve">Comisión ejecutiva </t>
  </si>
  <si>
    <t>% sobre el total Consejo</t>
  </si>
  <si>
    <t>Retribución variable</t>
  </si>
  <si>
    <t>remunerado al Consejo (13 entidades)</t>
  </si>
  <si>
    <t>Entidades en las que la función del primer ejecutivo recae en el presidente del Consejo de Administración (%)</t>
  </si>
  <si>
    <t>Número de miembros de la Comisión ejecutiva. Distribución por entidades</t>
  </si>
  <si>
    <t>Número de sociedades</t>
  </si>
  <si>
    <t>Porcentaje de entidades cuya composición de la Comisión ejecutiva refleja la participación en el Consejo de los diferentes consejeros en función de su condición</t>
  </si>
  <si>
    <t xml:space="preserve">Externos dominicales </t>
  </si>
  <si>
    <t>Otros externos</t>
  </si>
  <si>
    <t>Promedio de miembros de la Comisión de nombramientos y retribuciones</t>
  </si>
  <si>
    <t>Promedio de miembros del Comité de auditoría</t>
  </si>
  <si>
    <t>Entidades en las que el presidente de la Junta coincide con el cargo de presidente del Consejo de Administración.</t>
  </si>
  <si>
    <t xml:space="preserve"> 4 - 7</t>
  </si>
  <si>
    <t>5 - 8</t>
  </si>
  <si>
    <t>1 - 4</t>
  </si>
  <si>
    <r>
      <t>≥</t>
    </r>
    <r>
      <rPr>
        <b/>
        <sz val="8"/>
        <rFont val="Myriad Pro Light"/>
        <family val="2"/>
      </rPr>
      <t>19</t>
    </r>
  </si>
  <si>
    <t>TECNICAS REUNIDAS, S.A.</t>
  </si>
  <si>
    <t>4 - 8</t>
  </si>
  <si>
    <t>9 - 12</t>
  </si>
  <si>
    <t>4 - 6</t>
  </si>
  <si>
    <t>7 - 9</t>
  </si>
  <si>
    <t>4  -  6</t>
  </si>
  <si>
    <t>7  -   9</t>
  </si>
  <si>
    <t xml:space="preserve"> </t>
  </si>
  <si>
    <t>%/Total</t>
  </si>
  <si>
    <t>METÁLICAS BÁSICAS Y TRANSFORMACIÓN METALES</t>
  </si>
  <si>
    <t>CONSTRUCCIÓN Y MATERIALES DE CONSTRUCCIÓN</t>
  </si>
  <si>
    <t>OTRAS INDUSTRIAS MANUFACTURERAS</t>
  </si>
  <si>
    <t>COMERCIO Y OTROS SERVICIOS</t>
  </si>
  <si>
    <t>INMOBILIARIAS</t>
  </si>
  <si>
    <t>BANCOS</t>
  </si>
  <si>
    <t>SOCIEDADES DE CARTERA</t>
  </si>
  <si>
    <t xml:space="preserve">TOTAL                                   </t>
  </si>
  <si>
    <t>IBEX 35</t>
  </si>
  <si>
    <t>NO IBEX 35 Y CAPITALIZACIÓN: (millones de euros)</t>
  </si>
  <si>
    <t>INVERSIONES EN ACTIVOS URBANOS, S.L., EL TAJADERÓN, S.L.</t>
  </si>
  <si>
    <t>Se trata de una acción concertada de tipo tácito o de hecho al adquirir los comunicantes una participación superior al 90% del capital de INBESOS S.A., dicha concertación no tiene contenido jurídico u obligacional para los comunicantes ni está formalizada en contrato.</t>
  </si>
  <si>
    <t xml:space="preserve">
PLURALIDAD DE ACCIONISTAS MINORITARIOS.</t>
  </si>
  <si>
    <t>AÑO 2011</t>
  </si>
  <si>
    <t>-</t>
  </si>
  <si>
    <t>DISTRIBUIDORA INTERNACIONAL DE ALIMENTACION, S.A.</t>
  </si>
  <si>
    <t>COLYZEO INVESTORS II, L.P.
COLONY INVESTORS VIII LP
BLUE CAPITAL S.A.R.L.
COLONY BLUE INVESTORS S.Á.R.L.
GROUPE ARNAULT SAS</t>
  </si>
  <si>
    <t xml:space="preserve">Los partícipes ejercitan sus derechos de voto en DIA en virtud de una acción concertada verbal. </t>
  </si>
  <si>
    <t>ABENGOA, S.A.</t>
  </si>
  <si>
    <t>FINARPISA, S.A.
INVERSION CORPORATIVA, I.C., S.A.</t>
  </si>
  <si>
    <t xml:space="preserve">En el marco del acuerdo de inversión firmado entre Abengoa y First Reserve Corporation, un compromiso que regula el ejercicio de sus respectivos derechos de voto en las juntas generales de Abengoa en relación con la propuesta, nombramiento, ratificación, reelección o sustitución de un consejero en representación de First Reserve Corporation. </t>
  </si>
  <si>
    <t>ACCIONA, S.A.</t>
  </si>
  <si>
    <t>ENTREAZCA, BV
TUSSEN DE GRACHTEN, BV</t>
  </si>
  <si>
    <t>El resumen del pacto, en sus términos básicos es el siguiente:
1. Tussen de Grachten BV y Entreazca BV y sus respectivos socios descendientes de D. José Entrecanales Ibarra firmantes de este acuerdo se conceden recíprocamente un derecho de adquisición preferente sobre sus respectivas participaciones accionariales directas en Acciona, S.A. que traigan causa de la fusión inversa de Grupo Entrecanales, S.A. y sus filiales en Acciona, S.A., cualquiera que sea la razón de su tenencia, (en adelante Acciones)  y/o sobre sus respectivas participaciones  en Tussen de Grachten BV y Entreazca BV.
2. Estos derechos de adquisición preferente subsistirán durante diez (10) años desde la inscripción de la fusión de Acciona, S.A. con Grupo Entrecanales, S.A. en el Registro Mercantil, con sucesivas prórrogas tácitas por periodos de cinco (5) años cada una, salvo denuncia por escrito de cualquiera de las sociedades Tussen de Grachten BV o Entreazca BV con  dieciocho (18) meses de antelación a la fecha de finalización del período inicial de vigencia de este acuerdo  o de cualquiera de sus sucesivas prórrogas.
El presente Acuerdo no impone ni presupone concertación de los firmantes en cuanto a la gestión de Acciona, S.A.</t>
  </si>
  <si>
    <t>ALMIRALL, S.A. (*)</t>
  </si>
  <si>
    <t>BANCO POPULAR ESPAÑOL, S.A. (*)</t>
  </si>
  <si>
    <t>DEOLEO, S.A. (*)</t>
  </si>
  <si>
    <t>BANCA CIVICA S.A.
BANCO MARE NOSTRUM S.A.</t>
  </si>
  <si>
    <t>DOGI INTERNATIONAL FABRICS, S.A.</t>
  </si>
  <si>
    <t>FERROVIAL, S.A. (*)</t>
  </si>
  <si>
    <t>FUNESPAÑA, S.A. (*)</t>
  </si>
  <si>
    <t>Contrato de Accionistas de FUNESPAÑA que regula el ejercicio del voto, libre transmisibilidad de las acciones, reparto de los puestos en el Consejo de administración.</t>
  </si>
  <si>
    <t>FOMENTO DE CONSTRUCCIONES Y CONTRATAS, S.A.
CAJA DE AHORROS Y MONTE DE PIEDAD DE MADRID</t>
  </si>
  <si>
    <t>GRUPO SATOCAN, S.A.
DISA CORPORACIÓN PETROLIFERA, S.A.
GRUPO SATOCAN DESARROLLOS, S.L.</t>
  </si>
  <si>
    <t>Este acuerdo tiene por objeto regular el ejercicio de derecho de voto y el incremento de la participación de los accionistas sindicados. El pacto afecta al 5,272%, no obstante, cada una de las partes ha firmado una declaración unilateral por la que se compromete a que todas las acciones no sindicadas voten en el mismo sentido que sus acciones sindicadas sin que ello suponga que las acciones no sindicadas estén sujetas al acuerdo de sindicación.</t>
  </si>
  <si>
    <t>CAMPOFRIO FOOD GROUP, S.A.</t>
  </si>
  <si>
    <t>SOCIOS DE PORTMAN BAELA, S.L. (FAMILIA DEL PINO)</t>
  </si>
  <si>
    <t xml:space="preserve">Acuerdos entre accionistas. El titular de la acción concertada es BMS Promocion y Desarrollo, S.L. que es el que tiene la discrecionaliadad para decidir el sentido del voto. </t>
  </si>
  <si>
    <t xml:space="preserve">BANCO SANTANDER, S.A.(*) </t>
  </si>
  <si>
    <t xml:space="preserve">CORPORACION FINANCIERA ALBA, S.A.(*) </t>
  </si>
  <si>
    <t xml:space="preserve">URALITA, S.A.(*) </t>
  </si>
  <si>
    <t>CARTERA DE INVERSIONES C.M., S.A., NOUMEA S.A., INVERSORA PEDRALVES S.A., OTINIX S.A.</t>
  </si>
  <si>
    <t xml:space="preserve">FERNANDO MARTÍN ÁLVAREZ                                                                HUSON                                                                                                            FAMILIA MARTÍN REDONDO </t>
  </si>
  <si>
    <t>La participación accionarial agregada de Caja Madrid no excederá el 15%, ni se reducirá por debajo del 3%. Caja Madrid se compromete a no ejercer los derechos políticos de las acciones que eventualmente excedan del 15% del capital, renunciado expresamente a su ejercicio.</t>
  </si>
  <si>
    <t>TELEFONICA</t>
  </si>
  <si>
    <t>Intercambio accionarial entre Telefónica y China Unicom</t>
  </si>
  <si>
    <t>TELEFONICA
CHINA UNICOM</t>
  </si>
  <si>
    <t>SOCIOS DE NEFINSA</t>
  </si>
  <si>
    <t>Restricciones de voto asi como determinadas obligaciones o limitaciones en cuanto al nombramiento de consejeros e incrementos de participaciones</t>
  </si>
  <si>
    <t>Ejercicio concertado de los derechos de voto a ejercitar en el seno de Nefinsa y Uralita.</t>
  </si>
  <si>
    <t>Acción concertada.</t>
  </si>
  <si>
    <t xml:space="preserve">                                                                                                                                                                                                                                                                                     JOSÉ LUIS OLIU
HECTOR COLONQUES
MIGUEL BOSSER
ISAK ANDIK
JOSE MANUEL LARA
JOAQUIN FOLCH
</t>
  </si>
  <si>
    <t>NATRA, S.A.</t>
  </si>
  <si>
    <t>FOMENTO DE CONSTRUCCIONES Y CONTRATAS, S.A.</t>
  </si>
  <si>
    <t>PROMOTORA DE INFORMACIONES, S.A.</t>
  </si>
  <si>
    <t>&lt; 5</t>
  </si>
  <si>
    <t>5 a 8</t>
  </si>
  <si>
    <t>9 a 12</t>
  </si>
  <si>
    <t>13 a 15</t>
  </si>
  <si>
    <t>16 a 18</t>
  </si>
  <si>
    <t>&lt; =3</t>
  </si>
  <si>
    <t>&gt; = 6</t>
  </si>
  <si>
    <t>% Total</t>
  </si>
  <si>
    <t>&lt;=3</t>
  </si>
  <si>
    <t>4 y 5</t>
  </si>
  <si>
    <t>6 y 7</t>
  </si>
  <si>
    <t>&gt;=8</t>
  </si>
  <si>
    <t>&lt; = 3</t>
  </si>
  <si>
    <t>RESTO</t>
  </si>
  <si>
    <t>&gt; 8</t>
  </si>
  <si>
    <t>TOTAL</t>
  </si>
  <si>
    <t>%</t>
  </si>
  <si>
    <t>Total</t>
  </si>
  <si>
    <t>&lt; 4</t>
  </si>
  <si>
    <t>&gt; 12</t>
  </si>
  <si>
    <t>&lt;= 3</t>
  </si>
  <si>
    <t>&gt; 9</t>
  </si>
  <si>
    <t xml:space="preserve">(*)Datos calculados como promedio simple del total de retribuciones por concepto para cada sector o grupo entre el número total de consejeros por sector o grupo. No se tiene en consideración las entidades que no han </t>
  </si>
  <si>
    <t xml:space="preserve">(*)Datos calculados como la media simple  del capital comunicado por cada sociedad agrupado dentro del sector o grupo de capitalización al que pertenece. </t>
  </si>
  <si>
    <t>(**)Accionistas significativos no consejeros. Accionistas que declaran en los IAGC una participación en el capital de alguna entidad y que ningún consejero la computa.</t>
  </si>
  <si>
    <t>Fuente: IAGC de las empresas y elaboración propia.</t>
  </si>
  <si>
    <t>CUADRO A07</t>
  </si>
  <si>
    <t>Promedio de autocartera (%/capital)</t>
  </si>
  <si>
    <t>Distribución por entidades (% del capital)</t>
  </si>
  <si>
    <t>(*) En este cuadro solamente se han incluido aquellas acciones concertadas que no han sido notificadas como pactos parasociales</t>
  </si>
  <si>
    <t>Nº</t>
  </si>
  <si>
    <t>&lt; 1%</t>
  </si>
  <si>
    <t xml:space="preserve"> 1%  -  2%</t>
  </si>
  <si>
    <t xml:space="preserve"> 2%  -  3%</t>
  </si>
  <si>
    <t xml:space="preserve"> 3%  -  4%</t>
  </si>
  <si>
    <t>En las acciones concertadas sólo se han incluido aquellas que no habían sido notificadas como pactos parasociales</t>
  </si>
  <si>
    <t>Acuerdos para que Ester Koplowitz siga manteniendo el control de B 1998, el reparto de los consejeros en B 1998 y otra serie de acuerdos para la protección de la inversión de los minoritarios en B 1998.</t>
  </si>
  <si>
    <t xml:space="preserve">El principal objetivo del pacto se refiere a la dirección de las políticas financieras y de explotación de Realia Business, S.A. </t>
  </si>
  <si>
    <t>Cumple</t>
  </si>
  <si>
    <t>Cumple Parcialmente</t>
  </si>
  <si>
    <t>No Cumple</t>
  </si>
  <si>
    <t>Recomendaciones sobre el Consejo de Administración (7-26)</t>
  </si>
  <si>
    <t>Recomendaciones de los consejeros (27-34)</t>
  </si>
  <si>
    <t>ELECNOR, S.A.</t>
  </si>
  <si>
    <t>10 GRUPOS FAMILIARES</t>
  </si>
  <si>
    <t>FAMILIA LAFUENTE
BMS PROMOCIÓN Y DESARROLLO</t>
  </si>
  <si>
    <t>TUBOS REUNIDOS, S.A.</t>
  </si>
  <si>
    <t xml:space="preserve">Acción concertada Famili Zorrilla Lequerica Puig </t>
  </si>
  <si>
    <t>ANTENA 3 DE TELEVISION, S.A.</t>
  </si>
  <si>
    <t>DE AGOSTINI INVEST, S.A.
PLANETA CORPORACIÓN, S.R.L.</t>
  </si>
  <si>
    <t>BANCO DE SABADELL, S.A.</t>
  </si>
  <si>
    <t>Se trata de un ´gentlemen agreement´ o pacto de caballeros, por el que los accionistas sindicados (2508 al 31-12-2007) quedan vinculados por el tiempo que libremente decidan.</t>
  </si>
  <si>
    <t>BANC SABADELL INVERSIÓ I DESENVOLUPAMENT, S.A.
ANIOL, S.L.
EDREM, S.L.
DISPUR, S.L.
BOYSER, S.L.</t>
  </si>
  <si>
    <t>MARTINSA-FADESA, S.A.</t>
  </si>
  <si>
    <t>REALIA BUSINESS, S.A.</t>
  </si>
  <si>
    <t>CUADRO A01</t>
  </si>
  <si>
    <t>Número Entidades</t>
  </si>
  <si>
    <t>Capital social</t>
  </si>
  <si>
    <t>Capitalización bursátil</t>
  </si>
  <si>
    <t xml:space="preserve">Importe </t>
  </si>
  <si>
    <t>Variación neta ejercicio</t>
  </si>
  <si>
    <t>CUADRO A02</t>
  </si>
  <si>
    <t>% de capital de consejeros</t>
  </si>
  <si>
    <t>% de capital de accionistas significativos no consejeros</t>
  </si>
  <si>
    <t>Autocartera</t>
  </si>
  <si>
    <t>Capital flotante</t>
  </si>
  <si>
    <t>CUADRO A03</t>
  </si>
  <si>
    <t xml:space="preserve">Promedio del % de capital comunicado por consejeros </t>
  </si>
  <si>
    <t xml:space="preserve">Distribución  por tipologia de consejeros </t>
  </si>
  <si>
    <t>Personas físicas residentes</t>
  </si>
  <si>
    <t>Personas jurídicas residentes</t>
  </si>
  <si>
    <t>Personas físicas o jurídicas no residentes</t>
  </si>
  <si>
    <t>CUADRO A04</t>
  </si>
  <si>
    <t>Promedio del % de capital comunicado por accionistas significativos no consejeros</t>
  </si>
  <si>
    <t>Distribución  por tipología de accionista no consejero</t>
  </si>
  <si>
    <t>CUADRO A05</t>
  </si>
  <si>
    <t>Participación en dos entidades</t>
  </si>
  <si>
    <t>Participación en tres entidades</t>
  </si>
  <si>
    <t>CUADRO A06</t>
  </si>
  <si>
    <t xml:space="preserve">Número </t>
  </si>
  <si>
    <t>Número</t>
  </si>
  <si>
    <t>(*) La 1ª columna (Entidades que han declarado autocartera) refleja el número de sociedades que en el apartado A.8 han comunicado un porcentaje de autocartera distinto de 0 como posición a fecha de cierre del ejercicio. Éstas son las entidades con cuyos datos se calculan las cifras de promedio de autocartera por sector, y que son distribuídas en el resto de columnas del cuadro</t>
  </si>
  <si>
    <t>CUADRO A08</t>
  </si>
  <si>
    <t>Entidades que han realizado operaciones de autocartera. Promedio de resultados (miles de euros)</t>
  </si>
  <si>
    <t>Distribución por entidades</t>
  </si>
  <si>
    <t>Operativa que ha generado pérdidas</t>
  </si>
  <si>
    <t xml:space="preserve">Operativa que ha generado beneficios &lt; de 5 mill. </t>
  </si>
  <si>
    <t xml:space="preserve">Operativa que ha generado beneficios  entre 5 y 10 mill. </t>
  </si>
  <si>
    <t>Operativa que ha generado beneficios  &gt; de 10 mill.</t>
  </si>
  <si>
    <t>Promedio</t>
  </si>
  <si>
    <t>CUADRO A09</t>
  </si>
  <si>
    <t xml:space="preserve">Pactos parasociales </t>
  </si>
  <si>
    <t>Número de entidades</t>
  </si>
  <si>
    <t>CUADRO A10</t>
  </si>
  <si>
    <t>Entidad</t>
  </si>
  <si>
    <t>% del capital afectado</t>
  </si>
  <si>
    <t xml:space="preserve">Intervinientes </t>
  </si>
  <si>
    <t>Descripción de las acciones</t>
  </si>
  <si>
    <t xml:space="preserve">Entidad </t>
  </si>
  <si>
    <t xml:space="preserve">% del capital afectado </t>
  </si>
  <si>
    <t>Intervinientes</t>
  </si>
  <si>
    <t xml:space="preserve">Descripción del pacto </t>
  </si>
  <si>
    <t>CUADRO B02</t>
  </si>
  <si>
    <t>Promedio total de consejeros</t>
  </si>
  <si>
    <t xml:space="preserve">Distribución porcentual </t>
  </si>
  <si>
    <t>Ejecutivos</t>
  </si>
  <si>
    <t>Externos dominicales</t>
  </si>
  <si>
    <t>Externos independientes</t>
  </si>
  <si>
    <t xml:space="preserve">Otros externos </t>
  </si>
  <si>
    <t>CUADRO B03</t>
  </si>
  <si>
    <t>% de consejeras ejecutivas</t>
  </si>
  <si>
    <t>% de consejeras dominicales</t>
  </si>
  <si>
    <t>% de consejeras independientes</t>
  </si>
  <si>
    <t>% de consejeras otros externos</t>
  </si>
  <si>
    <t>CUADRO B04</t>
  </si>
  <si>
    <t>Sin ejecutivos</t>
  </si>
  <si>
    <t>CUADRO B05</t>
  </si>
  <si>
    <t>Sin dominicales</t>
  </si>
  <si>
    <t>CUADRO B06</t>
  </si>
  <si>
    <t xml:space="preserve">Sin independientes </t>
  </si>
  <si>
    <t xml:space="preserve">CUADRO B07 </t>
  </si>
  <si>
    <t>CUADRO B08</t>
  </si>
  <si>
    <t>Comisión de nombramiento y retribuciones</t>
  </si>
  <si>
    <t xml:space="preserve">Consejo de Administración </t>
  </si>
  <si>
    <t>Resto</t>
  </si>
  <si>
    <t xml:space="preserve">CONSEJEROS EJECUTIVOS </t>
  </si>
  <si>
    <t>CONSEJEROS EXTERNOS DOMINICALES</t>
  </si>
  <si>
    <t>CONSEJEROS EXTERNOS INDEPENDIENTES</t>
  </si>
  <si>
    <t>OTROS CONSEJEROS EXTERNOS</t>
  </si>
  <si>
    <t>TOTAL CONSEJEROS</t>
  </si>
  <si>
    <t>CUADRO B09</t>
  </si>
  <si>
    <t xml:space="preserve">Entidades en las que se limita el mandato de los consejeros independientes </t>
  </si>
  <si>
    <t>CUADRO B10</t>
  </si>
  <si>
    <t xml:space="preserve">Sociedades en las que se han producido modificaciones </t>
  </si>
  <si>
    <t>Consejeros a los que ha afectado el cambio</t>
  </si>
  <si>
    <t>CUADRO B11</t>
  </si>
  <si>
    <t>Consejeros que han cesado</t>
  </si>
  <si>
    <t>Número de empresas</t>
  </si>
  <si>
    <t xml:space="preserve">Ningun cese </t>
  </si>
  <si>
    <t>Un solo cese</t>
  </si>
  <si>
    <t xml:space="preserve">Dos o tres ceses </t>
  </si>
  <si>
    <t>Cuatro o más ceses</t>
  </si>
  <si>
    <t>CUADRO B12</t>
  </si>
  <si>
    <t xml:space="preserve">Participación en una sola entidad </t>
  </si>
  <si>
    <t xml:space="preserve">Participación en dos entidades </t>
  </si>
  <si>
    <t xml:space="preserve">Participación en tres entidades </t>
  </si>
  <si>
    <t xml:space="preserve">Participación en cuatro entidades </t>
  </si>
  <si>
    <t>Participación en cinco o más entidades</t>
  </si>
  <si>
    <t xml:space="preserve">EJECUTIVOS </t>
  </si>
  <si>
    <t>DOMINICALES</t>
  </si>
  <si>
    <t>INDEPENDIENTES</t>
  </si>
  <si>
    <t>OTROS  EXTERNOS</t>
  </si>
  <si>
    <t xml:space="preserve">DOMINICAL Y EJECUTIVO </t>
  </si>
  <si>
    <t xml:space="preserve">DOMINICAL E INDEPENDIENTE </t>
  </si>
  <si>
    <t xml:space="preserve">DOMINICAL Y OTROS EXTERNOS </t>
  </si>
  <si>
    <t>INDEPENDIENTE Y EJECUTIVO</t>
  </si>
  <si>
    <t>INDEPENDIENTE Y OTROS EXTERNOS</t>
  </si>
  <si>
    <t>EJECUTIVO Y OTROS EXTERNOS</t>
  </si>
  <si>
    <t>DOMINICAL, INDEPENDIENTE Y EJECUTIVO</t>
  </si>
  <si>
    <t>DATOS DE LAS SOCIEDADES ANONIMAS COTIZADAS AGREGADOS POR SECTORES Y GRUPOS DE CAPITALIZACION</t>
  </si>
  <si>
    <t xml:space="preserve">CUADRO A01. CAPITAL SOCIAL, VARIACIÓN DEL CAPITAL EN EL EJERCICIO Y CAPITALIZACIÓN BURSÁTIL </t>
  </si>
  <si>
    <t>CUADRO A02. DISTRIBUCIÓN PORCENTUAL DEL CAPITAL POR TIPOLOGÍA DE ACCIONISTA</t>
  </si>
  <si>
    <t xml:space="preserve">CUADRO A03. DISTRIBUCIÓN PORCENTUAL DEL CAPITAL COMUNICADO POR CONSEJEROS </t>
  </si>
  <si>
    <t xml:space="preserve">CUADRO A04. DISTRIBUCIÓN PORCENTUAL DEL CAPITAL COMUNICADO POR ACCIONISTAS SIGNIFICATIVOS NO CONSEJEROS </t>
  </si>
  <si>
    <t xml:space="preserve">CUADRO B01. DISTRIBUCIÓN DE SOCIEDADES COTIZADAS SEGÚN EL NÚMERO DE MIEMBROS DEL CONSEJO DE ADMINISTRACIÓN </t>
  </si>
  <si>
    <t xml:space="preserve">CUADRO B02. MIEMBROS DEL CONSEJO. PROMEDIO DE DISTRIBUCIÓN POR SU CONDICIÓN </t>
  </si>
  <si>
    <t>CUADRO B03. CLASIFICACION POR TIPOLOGÍA DE CONSEJEROS DENTRO DEL CONSEJO DE ADMINISTRACIÓN Y PORCENTAJE DE CONSEJERAS EN CADA TIPOLOGÍA</t>
  </si>
  <si>
    <t>CUADRO B04. DISTRIBUCIÓN DE SOCIEDADES COTIZADAS SEGÚN EL NÚMERO DE CONSEJEROS EJECUTIVOS</t>
  </si>
  <si>
    <t>CUADRO B05. DISTRIBUCIÓN DE SOCIEDADES COTIZADAS SEGÚN EL NÚMERO DE CONSEJEROS DOMINICALES</t>
  </si>
  <si>
    <t xml:space="preserve">CUADRO B06. DISTRIBUCIÓN DE SOCIEDADES COTIZADAS SEGÚN EL NÚMERO DE CONSEJEROS INDEPENDIENTES </t>
  </si>
  <si>
    <t>CUADRO B07. DISTRIBUCIÓN DE SOCIEDADES COTIZADAS SEGÚN EL NÚMERO DE OTROS CONSEJEROS EXTERNOS</t>
  </si>
  <si>
    <t xml:space="preserve">CUADRO B08. COMISIÓN QUE HA PROPUESTO EL NOMBRAMIENTO DE CONSEJEROS NOMBRADOS O REELEGIDOS EN CADA EJERCICIO. DISTRIBUCIÓN PORCENTUAL </t>
  </si>
  <si>
    <t>Distribución porcentual del capital por tipología de accionista (*) (**)</t>
  </si>
  <si>
    <t xml:space="preserve">Capital social, variación del capital en el ejercicio y capitalización bursátil </t>
  </si>
  <si>
    <t>Distribución porcentual del capital comunicado por consejeros (*)</t>
  </si>
  <si>
    <t xml:space="preserve">* Datos calculados como la media simple del capital comunicado por cada sociedad agrupado dentro del sector o grupo de capitalización al que pertenece. </t>
  </si>
  <si>
    <t>Distribución porcentual del capital comunicado por accionistas significativos no consejeros (*)</t>
  </si>
  <si>
    <t>Sociedades que declaran que existe alguna entidad que ejerce el control</t>
  </si>
  <si>
    <t>AÑO 2012</t>
  </si>
  <si>
    <t>Autocartera declarada. Promedio de autocartera y distribución por entidades.</t>
  </si>
  <si>
    <t>Entidades que han declarado Autocartera (*)</t>
  </si>
  <si>
    <t>&gt;= 4%</t>
  </si>
  <si>
    <t>Importancia cuantitativa de las operaciones de autocartera. Distribución por entidades.</t>
  </si>
  <si>
    <t>(*) La 1ª columna refleja el número de entidades que han declarado operaciones de autocartera. Éstas son las entidades con cuyos datos se calculan las cifras de promedio de resultados por sector, y que son distribuídas en el resto de columnas del cuadro.</t>
  </si>
  <si>
    <t>Pactos parasociales y acciones concertadas: distribución por nº entidades, nº de acuerdos y capital social afectado (*)</t>
  </si>
  <si>
    <t>Relación detallada de todas las acciones concertadas comunicadas (*)</t>
  </si>
  <si>
    <t>ALFONSO ZORRILLA DE LEQUERICA PUIGMERCEDES PUIG PEREZ DE GUZMANMERCEDES ZORRILLA DE LEQUERICA PUIGLETICIA ZORRILLA DE LEQUERICA PUIG
PILAR ZORRILLA DE LEQUERICA PUIG</t>
  </si>
  <si>
    <t xml:space="preserve">Relación detallada de todos los pactos parasociales comunicados (*) </t>
  </si>
  <si>
    <t xml:space="preserve">ABERTIS INFRAESTRUCTURAS, S.A. </t>
  </si>
  <si>
    <t xml:space="preserve">ABERTIS INFRAESTRUCTURAS, S.A.
OBRASCÓN HUARTE LAÍN, S.A.
</t>
  </si>
  <si>
    <t>Regula la libre transmisibilidad de las acciones. Lock up durante un año</t>
  </si>
  <si>
    <t>ANTONIO GALLARDO BALLART
JORGE GALLARDO BALLART,
DANIEL BRAVO ANDREU, 
MARGARET LITTLETON, 
INMOBILIARIA BRAVIOL, S.A., DANIMAR 1990, S.L., Y TODASA, S.A.U.</t>
  </si>
  <si>
    <t>Mediante acuerdo entre los accionistas indicados, de fecha 29 de mayo de 2007 se regula su actuación concertada y el ejercicio de los derechos de voto. Regulando entre otros aspectos un derecho de adquisicón preferente y de opción de compra y venta de las acciones de Almirall</t>
  </si>
  <si>
    <t xml:space="preserve">SOCIETÉ AIR FRANCE
AMADELUX INVESTMENTS, S.A.R.L.
IBERIA LÍNEAS AÉREAS DE ESPAÑA, S.A.
LUFTHANSA COMMERCIAL HOLDING GMBH
DEUTSCHE LUFTHANSA AG Y AMADEUS IT HOLDING, S.A. </t>
  </si>
  <si>
    <t>El objeto del pacto es (i) regular la composición del consejo y comisiones del consejo (ii) regular el régimen aplicable a la transmisión de acciones y (iii) compromiso de no competencia y otras cuestiones conexas</t>
  </si>
  <si>
    <t>DEUTSCHE LUTHANSA AG
MALTA PENSION INVESTMENT</t>
  </si>
  <si>
    <t>Deutsche Luthansa se reserva el derechos de ejercer los derechos contractuales del contrato anterior.</t>
  </si>
  <si>
    <t>GRUPO PLANETA- DE AGOSTINI, S.L.
UFA FILM UND FERNSEH, GMBH (antes RTL GROUP)</t>
  </si>
  <si>
    <t>La estabilidad accionarial de la compañía y el otorgamiento de derechos recíprocos de adquisición de sus participaciones:
- Compromiso de no control o control por un tercero de A3TV.
- Acuerdos de gestión de la sociedad y programa de retribución variable y fidelización de directivos.</t>
  </si>
  <si>
    <t>IMAGINA MEDIA AUDIOVISUAL, S.L. 
GAMP AUDIOVISUAL, S.A.</t>
  </si>
  <si>
    <t>Como consecuencia de la fusión entre Antena 3 y la Sexta, los socios de ésta se han comprometido a no vender las acciones de la cotizada durante el plazo de un año.</t>
  </si>
  <si>
    <t>EMILIO BOTIN-SANZ DE SAUTUOLA Y GARCIA DE LOS RIOS
EMILIO BOTIN-SANZ DE SAUTUOLA Y O`SHEA
ANA PATRICIA BOTIN-SANZ DE SAUTUOLA Y O`SHEA
PALOMA BOTIN-SANZ DE SAUTUOLA Y O`SHEA
CARMEN BOTIN-SANZ DE SAUTUOLA Y O`SHEA
FCO. JAVIER BOTIN-SANZ DE SAUTUOLA Y O`SHEA
SIMANCAS S.A
PUENTE SAN MIGUEL
PUENTE AZIL, S.L.
LATIMER INVERISONES
CRONJE S.L</t>
  </si>
  <si>
    <t>CAIXABANK, S.A.</t>
  </si>
  <si>
    <t xml:space="preserve">LA CAIXA
CAJA NAVARRA
CAJASOL
CAJA CANARIAS
</t>
  </si>
  <si>
    <t>Es un nuevo pacto como consecuencia de la fusión por absorción de Banca Cívica por Caixabank.
Regula la libre transmisibilidad de las acciones: Las cajas se comprometen a no reducir su participación accionarial por debajo del 80% de su participación a la fecha de formalización, y el ejercicio del voto para la composición del consejo y comisiones.</t>
  </si>
  <si>
    <t>OCM EUROPEAN PRINCIPAL OPPORTUNITIES FUND; L.P.            CAMPOFRIO ALIMENTACIÓN, S.A.                                              
OCM  LUXENBOURG OPPS MEATS HOLDINGS SARL                       OCM  LUXENBOURG EPOF MEATS HOLDINGS SARL                       SFDS GLOBAL HOLDINGS, B.V.                                                             
SMITHFIELD FOODS, INC,                                                                    
CARBAL, S.A.                                                                               
CARTERA NUVALIA, S.L.   
BITONCE; S.L.                                                                                                            ALINA CORPORATE, S..L.                                                      
BETONICA95, S.L.                                                                                                 GRUPO SMITHFIELD IHOLDINGS S.L.</t>
  </si>
  <si>
    <t>COLD FIELD INVESTMENTS, LLC,  
SFDS GLOBAL HOLDINGS, B.V.,              
SMITHFIELD FOODS, INC,       
CAMPOFRIO FOOD GROUP, S.A.,   
SMITHFIELD INSURANCE COMPANY LTD</t>
  </si>
  <si>
    <t>CEMENTOS MOLINS, S.A. (*)</t>
  </si>
  <si>
    <t>Pacto de sindicación de acciones y del ejercicio del derecho de voto.</t>
  </si>
  <si>
    <t>LEONOR MARCH DELGADO                                                                       GLORIA MARCH DELGADO
JUAN MARCH DELGADO
CARLOS MARCH DELGADO</t>
  </si>
  <si>
    <t xml:space="preserve">Accion concertada a consecuencia del acuerdo de sindicacion de acciones suscrito el 30 de diciembre de 2011 entre Banca Civica S.A y Banco Mare Nostrum S.A  </t>
  </si>
  <si>
    <t>CLEMENTE FERNANDEZ GONZALEZ
PEDRO ANDRÉS CASADO VICENTE
FERMÍN HIGUERAS ROYO</t>
  </si>
  <si>
    <t xml:space="preserve">Acuerdos adoptados entre los socios de Portman Baela S.L., conforme a los cuales, tanto la titularidad del capital como los derechos de voto de los socios de Portman Baela que sean personas jurídicas deberán en todo momento recaer en D. Rafael del Pino </t>
  </si>
  <si>
    <t>Tiene por objeto la regulación de los derechos de voto durante un plazo de cuatro (4) años a contar desde la fecha de admisión a cotización de las acciones de Fluidra y tiene igualmente por objeto la regulación de la libre transmisibilidad de las acciones</t>
  </si>
  <si>
    <t>ESTHER KOPLOWITZ ROMERO JOSEU</t>
  </si>
  <si>
    <t xml:space="preserve">MAPFRE
JUAN ANTONIO VALDIVIA GERADA
ANGEL VALDIVIA GERADA
WENCESLAO LAMAS LOPEZ
WENCESLAO LAMAS FERNANDEZ </t>
  </si>
  <si>
    <t>CAJA DE AHORROS Y PENSIONES DE BARCELONA
REPSOL YPF</t>
  </si>
  <si>
    <t xml:space="preserve">MANUEL GARCÍA-DURÁN 
OTROS DIRECTIVOS DE EZENTIS
</t>
  </si>
  <si>
    <t>Pacto que regula el ejercicio de los derechos de voto y la libre transmisibilidad de las acciones</t>
  </si>
  <si>
    <t xml:space="preserve">CARTERA MAFRE S.L SOCIEDAD UNIPERSONAL      CORPORACIÓN FINANCIERA CAJA DE MADRID S.A.                     </t>
  </si>
  <si>
    <t>AGUIERA DE INVERSIONES
BANCAJA
TASK ARENAL, S.L.</t>
  </si>
  <si>
    <t>1) Pacto de permanencia. Se comprometen a no vender, enajenar, transmitir o disponer en modo alguno de las acciones de Martinsa Fadesa
2) Derecho de adquisición preferente
3) Se han comprometido a votar favorablemente al objeto de permitir que AGUIEIRA DE INVERSIONES, S.L. y la caja tengan derecho a nombrar cada uno un consejero en el consejo de administración de la sociedad.</t>
  </si>
  <si>
    <t>BANCO SANTANDER S.A
BANCO POPULAR ESPAÑOL S.A
BANCO BILBAO VIZCAYA ARGENTARIA S.A
CAJA DE AHORROS Y MONTE DE PIEDAD DE MADRID
BANCO SABADELL S.A.</t>
  </si>
  <si>
    <t>Estas entidades alcanzaron un acuerdo con la familia Sanahuja y las sociedades por ella controladas para la reestructuración accionarial de la sociedad suscribiendo un pacto de Dación en Pago en virtud del cual adquirieron aproximadamente un 66% de las acciones representativas del capital social. En virtud de un acuerdo separado, las partes regularon ciertos aspectos tales como el ejercicio de los derechos de voto, la representación de la familia Sanahuja en el Consejo de Administración o el ejercicio de opciones de compra de acciones de la sociedad concedida a la familia Sanahuja.</t>
  </si>
  <si>
    <t>Este pacto está relacionado con la OPA relativo a la exclusión de negociación de las acciones de Metrovacesa. Regula el compromiso de inmovilización de las acciones, así como votar a favor de la exclusión de negociación de las acciones en la JGA.</t>
  </si>
  <si>
    <t>PEDRO DEL CASTILLO
ROSA OLIVER CASANOVA
MIQUEL ESCUDERO DEL CASTILLO</t>
  </si>
  <si>
    <t>Sindicación de los derechos de voto. No regula la libre transmisibilidad de las acciones</t>
  </si>
  <si>
    <t>BANCAJA INVERSIONES S.A.                                                                 
SOCIEDAD DE PROMOCIÓN Y PARTICIPACIÓN EMPRESARIAL
CAJA MADRID                                                               
CORPORACIÓN FINANCIERA CAJA DE MADRID, S.A.             
CAJA DE AHORROS Y MONTE DE PIEDAD DE ZARAGOZA,
ARAGÓN Y LA RIOJA (IBERCAJA)      
CK CORPORACIÓN KUTXA-KUTXA KORPORAZOIA, S.L. 
HOTELES PARTICIPADOS S.L.</t>
  </si>
  <si>
    <t xml:space="preserve">TIMÓN 
RUCANDO
LIBERTAS 7
EVIEND SARL
INVERS. MENDOZA SOLANO Y 
OTROS SOCIOS DE PRISA </t>
  </si>
  <si>
    <t>RUCANDIO, S.A.
TIMON, S.A.</t>
  </si>
  <si>
    <t>IGNACIO POLANCO MORENO,  MANUEL POLANCO MORENO,  M JESÚS POLANCO MORENO, ISABEL MORENO PUNCE, MARTA LÓPEZ POLANCO, ISABEL LÓPEZ POLANCO, JAIME LOPEZ POLANCO,   LUCÍA LOPEZ POLANCO</t>
  </si>
  <si>
    <t xml:space="preserve">BILBAO VIZCAYA HOLDING, S.A
BBVA ELCANO EMPRESARIAL, SCR, S.A. DE REGIMEN
SIMPLIFICADO                                                                                                       BBVA ELCANO II EMPRESARIAL, SCR, S.A. DE REGIMEN 
SIMPLIFICADO
ARALTEC, S.L
ARAGONESAS PROMOCIÓN DE OBRAS Y CONSTRUCCIONES                                                                                                                                                                                                               </t>
  </si>
  <si>
    <t xml:space="preserve">DOLORES AGUIRRE YBARRA Y OTROS
PILAR AGUIRRE ALONSO ALLENDE
EDUARDO AGUIRRE ALONSO ALLENDE
GONZALO AGUIRRE ALONSO ALLENDE
FEDERICO LIPPERHEIDE WICKE
BELIPPER, S.L.                                                                                                           ALBORGA UNO, S.L.                                                                                             ALBORGA DOS, S.L.                                                                                              MIRVA, S.L.                                                                                                           GOAGA 1, S.L.                                                                                                          AMANDRENA, S.L.                                                                                                                                                                                                                                                                                                                                                                                                                                                                                                                                                                                                                                                                                                                                                      </t>
  </si>
  <si>
    <t>VUELING, S.A.</t>
  </si>
  <si>
    <t xml:space="preserve">IBERIA
VELOZ HOLDCO </t>
  </si>
  <si>
    <t xml:space="preserve">Pacto  relacionado con la oferta pública de adquisición de acciones de exclusión de Vueling Airlines, S.A. </t>
  </si>
  <si>
    <t>ZARDOYA OTIS, S.A.</t>
  </si>
  <si>
    <t>UNITED TECHNOLOGIES HOLDINGS, S.A.S.
EURO SYNS, S.A.</t>
  </si>
  <si>
    <t>Regula la sindicación del voto, que le corresponden a UTH, y la libre transmisibilidad de las acciones</t>
  </si>
  <si>
    <t xml:space="preserve">Distribución de sociedades cotizadas según el número de miembros del consejo de administración </t>
  </si>
  <si>
    <t>Clasificacion por tipología de consejeros dentro del consejo de administración y porcentaje de consejeras en cada tipología</t>
  </si>
  <si>
    <t>Distribución de sociedades cotizadas según el número de consejeros ejecutivos</t>
  </si>
  <si>
    <t>Distribución de sociedades cotizadas según el número de consejeros dominicales</t>
  </si>
  <si>
    <t xml:space="preserve">Distribución de sociedades cotizadas según el número de consejeros independientes </t>
  </si>
  <si>
    <t>Distribución de sociedades cotizadas según el número de otros consejeros externos</t>
  </si>
  <si>
    <t>Mandato de consejeros independientes</t>
  </si>
  <si>
    <t>Distribución de sociedades cotizadas por el número de consejeros que han cesado a lo largo del ejercicio</t>
  </si>
  <si>
    <t xml:space="preserve">Número de consejeros según su condición por su participación en una o más sociedades cotizadas </t>
  </si>
  <si>
    <t>Distribución porcentual de consejeros según su condición por su participación en una o más sociedades cotizadas (*)</t>
  </si>
  <si>
    <t>(*)Porcentajes calculados sobre el total de personas que ocupan los cargos de consejeros de las sociedades cotizadas.</t>
  </si>
  <si>
    <t xml:space="preserve">Número de entidades en las que sus consejeros son administradores o directivos en otras entidades del grupo </t>
  </si>
  <si>
    <t>Entidades que mantienen cláusulas de garantía o blindaje a favor de los miembros de la alta dirección</t>
  </si>
  <si>
    <t xml:space="preserve">Procedimientos para consejeros </t>
  </si>
  <si>
    <t>Promedio de miembros de la comisión ejecutiva</t>
  </si>
  <si>
    <t>Promedio de miembros de la comisión de nombramientos y retribuciones</t>
  </si>
  <si>
    <t>Promedio de miembros del comité de auditoría</t>
  </si>
  <si>
    <t>Información sobre la junta general de accionistas</t>
  </si>
  <si>
    <t>operaciones vinculadas</t>
  </si>
  <si>
    <t>Porcentaje de recomendaciones del Código Unificado agrupadas por categorías y grado de cumplimiento (*)</t>
  </si>
  <si>
    <t xml:space="preserve">Miembros del consejo. Promedio de distribución por su condición </t>
  </si>
  <si>
    <t xml:space="preserve">Comisión que ha propuesto el nombramiento de consejeros nombrados o reelegidos en cada ejercicio. Distribución porcentual </t>
  </si>
  <si>
    <r>
      <t xml:space="preserve">Sociedades en las que se han producido cambios en la condición de consejeros. </t>
    </r>
    <r>
      <rPr>
        <sz val="10"/>
        <color indexed="16"/>
        <rFont val="Myriad Pro"/>
        <family val="2"/>
      </rPr>
      <t>N</t>
    </r>
    <r>
      <rPr>
        <b/>
        <sz val="10"/>
        <color indexed="16"/>
        <rFont val="Myriad Pro"/>
        <family val="2"/>
      </rPr>
      <t xml:space="preserve">úmero de consejeros que han modificado su condición </t>
    </r>
  </si>
  <si>
    <t>Remuneración agregada del consejo. Promedio distribución porcentual por conceptos (*)</t>
  </si>
  <si>
    <t>Remuneración agregada del consejo. Promedio distribución porcentual por tipología de consejeros (*)</t>
  </si>
  <si>
    <t>Remuneración del consejo. Promedio por consejero y concepto remunerativo   (*)</t>
  </si>
  <si>
    <t>Atribuciones del presidente del consejo de administración. Distribución porcentual por entidades</t>
  </si>
  <si>
    <t>Promedio de años que el auditor está desarrollando su trabajo de forma ininterrumpida. Distribución por entidades</t>
  </si>
  <si>
    <t xml:space="preserve">Miembros de la comisión ejecutiva. Distribución por condición de consejeros </t>
  </si>
  <si>
    <t xml:space="preserve">Miembros de la comisión de nombramientos y retribuciones. Distribución por condición de consejeros </t>
  </si>
  <si>
    <t xml:space="preserve">Miembros del comité de auditoría. Composición por condición de consejeros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</si>
</sst>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
    <numFmt numFmtId="189" formatCode="0.000"/>
    <numFmt numFmtId="190" formatCode="0.0"/>
    <numFmt numFmtId="191" formatCode="0.0%"/>
    <numFmt numFmtId="192" formatCode="#,##0.000"/>
    <numFmt numFmtId="193" formatCode="dd\-mm\-yy"/>
    <numFmt numFmtId="194" formatCode="##,###"/>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0%"/>
    <numFmt numFmtId="200" formatCode="#,##0\ &quot;Pta&quot;;\-#,##0\ &quot;Pta&quot;"/>
    <numFmt numFmtId="201" formatCode="#,##0\ &quot;Pta&quot;;[Red]\-#,##0\ &quot;Pta&quot;"/>
    <numFmt numFmtId="202" formatCode="#,##0.00\ &quot;Pta&quot;;\-#,##0.00\ &quot;Pta&quot;"/>
    <numFmt numFmtId="203" formatCode="#,##0.00\ &quot;Pta&quot;;[Red]\-#,##0.00\ &quot;Pta&quot;"/>
    <numFmt numFmtId="204" formatCode="_-* #,##0\ &quot;Pta&quot;_-;\-* #,##0\ &quot;Pta&quot;_-;_-* &quot;-&quot;\ &quot;Pta&quot;_-;_-@_-"/>
    <numFmt numFmtId="205" formatCode="_-* #,##0\ _P_t_a_-;\-* #,##0\ _P_t_a_-;_-* &quot;-&quot;\ _P_t_a_-;_-@_-"/>
    <numFmt numFmtId="206" formatCode="_-* #,##0.00\ &quot;Pta&quot;_-;\-* #,##0.00\ &quot;Pta&quot;_-;_-* &quot;-&quot;??\ &quot;Pta&quot;_-;_-@_-"/>
    <numFmt numFmtId="207" formatCode="_-* #,##0.00\ _P_t_a_-;\-* #,##0.00\ _P_t_a_-;_-* &quot;-&quot;??\ _P_t_a_-;_-@_-"/>
    <numFmt numFmtId="208" formatCode="0.0000000"/>
    <numFmt numFmtId="209" formatCode="0.000000"/>
    <numFmt numFmtId="210" formatCode="0.00000"/>
    <numFmt numFmtId="211" formatCode="0.0000"/>
    <numFmt numFmtId="212" formatCode="0.00000000"/>
  </numFmts>
  <fonts count="65">
    <font>
      <sz val="10"/>
      <name val="Arial"/>
      <family val="0"/>
    </font>
    <font>
      <u val="single"/>
      <sz val="10"/>
      <color indexed="12"/>
      <name val="Arial"/>
      <family val="2"/>
    </font>
    <font>
      <u val="single"/>
      <sz val="10"/>
      <color indexed="36"/>
      <name val="Arial"/>
      <family val="2"/>
    </font>
    <font>
      <sz val="8"/>
      <name val="Myriad Pro Light"/>
      <family val="2"/>
    </font>
    <font>
      <sz val="10"/>
      <color indexed="16"/>
      <name val="Myriad Pro Light"/>
      <family val="2"/>
    </font>
    <font>
      <sz val="10"/>
      <color indexed="61"/>
      <name val="Myriad Pro Light"/>
      <family val="2"/>
    </font>
    <font>
      <b/>
      <sz val="10"/>
      <color indexed="16"/>
      <name val="Myriad Pro Light"/>
      <family val="2"/>
    </font>
    <font>
      <b/>
      <sz val="8"/>
      <name val="Myriad Pro Light"/>
      <family val="2"/>
    </font>
    <font>
      <b/>
      <sz val="8"/>
      <color indexed="8"/>
      <name val="Myriad Pro Light"/>
      <family val="2"/>
    </font>
    <font>
      <sz val="10"/>
      <name val="Myriad Pro Light"/>
      <family val="2"/>
    </font>
    <font>
      <b/>
      <sz val="10"/>
      <name val="Myriad Pro Light"/>
      <family val="2"/>
    </font>
    <font>
      <sz val="12"/>
      <color indexed="16"/>
      <name val="Myriad Pro Light"/>
      <family val="2"/>
    </font>
    <font>
      <sz val="8"/>
      <name val="Arial"/>
      <family val="2"/>
    </font>
    <font>
      <b/>
      <sz val="8"/>
      <color indexed="12"/>
      <name val="Myriad Pro Light"/>
      <family val="2"/>
    </font>
    <font>
      <sz val="8"/>
      <color indexed="12"/>
      <name val="Myriad Pro Light"/>
      <family val="2"/>
    </font>
    <font>
      <b/>
      <sz val="12"/>
      <color indexed="16"/>
      <name val="Myriad Pro Light"/>
      <family val="2"/>
    </font>
    <font>
      <b/>
      <sz val="10"/>
      <name val="Arial"/>
      <family val="2"/>
    </font>
    <font>
      <sz val="8"/>
      <name val="Verdana"/>
      <family val="2"/>
    </font>
    <font>
      <sz val="6"/>
      <name val="Myriad Pro Light"/>
      <family val="2"/>
    </font>
    <font>
      <sz val="8"/>
      <name val="Myriad Pro"/>
      <family val="2"/>
    </font>
    <font>
      <b/>
      <sz val="8"/>
      <color indexed="10"/>
      <name val="Myriad Pro Light"/>
      <family val="2"/>
    </font>
    <font>
      <sz val="10"/>
      <name val="Myriad Pro light"/>
      <family val="0"/>
    </font>
    <font>
      <sz val="8"/>
      <color indexed="10"/>
      <name val="Myriad Pro Light"/>
      <family val="2"/>
    </font>
    <font>
      <sz val="10"/>
      <color indexed="10"/>
      <name val="Myriad Pro Light"/>
      <family val="2"/>
    </font>
    <font>
      <b/>
      <sz val="14"/>
      <name val="Myriad Pro"/>
      <family val="2"/>
    </font>
    <font>
      <b/>
      <sz val="12"/>
      <name val="Arial"/>
      <family val="2"/>
    </font>
    <font>
      <b/>
      <sz val="9"/>
      <color indexed="16"/>
      <name val="Myriad Pro"/>
      <family val="2"/>
    </font>
    <font>
      <b/>
      <sz val="10"/>
      <color indexed="16"/>
      <name val="Myriad Pro"/>
      <family val="2"/>
    </font>
    <font>
      <sz val="10"/>
      <color indexed="16"/>
      <name val="Myriad Pro"/>
      <family val="2"/>
    </font>
    <font>
      <sz val="10"/>
      <name val="Myriad Pro"/>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13"/>
      <name val="Calibri"/>
      <family val="2"/>
    </font>
    <font>
      <b/>
      <sz val="11"/>
      <color indexed="9"/>
      <name val="Calibri"/>
      <family val="2"/>
    </font>
    <font>
      <sz val="11"/>
      <color indexed="13"/>
      <name val="Calibri"/>
      <family val="2"/>
    </font>
    <font>
      <b/>
      <sz val="11"/>
      <color indexed="62"/>
      <name val="Calibri"/>
      <family val="2"/>
    </font>
    <font>
      <sz val="11"/>
      <color indexed="62"/>
      <name val="Calibri"/>
      <family val="2"/>
    </font>
    <font>
      <sz val="11"/>
      <color indexed="16"/>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color indexed="63"/>
      </right>
      <top>
        <color indexed="63"/>
      </top>
      <bottom style="thin"/>
    </border>
    <border>
      <left>
        <color indexed="63"/>
      </left>
      <right>
        <color indexed="63"/>
      </right>
      <top style="thin"/>
      <bottom style="thin">
        <color indexed="22"/>
      </bottom>
    </border>
    <border>
      <left>
        <color indexed="63"/>
      </left>
      <right>
        <color indexed="63"/>
      </right>
      <top>
        <color indexed="63"/>
      </top>
      <bottom style="thin">
        <color indexed="22"/>
      </bottom>
    </border>
    <border>
      <left>
        <color indexed="63"/>
      </left>
      <right>
        <color indexed="63"/>
      </right>
      <top style="thin"/>
      <bottom style="thin">
        <color indexed="8"/>
      </bottom>
    </border>
    <border>
      <left>
        <color indexed="63"/>
      </left>
      <right>
        <color indexed="63"/>
      </right>
      <top style="thin"/>
      <bottom style="thin">
        <color indexed="55"/>
      </bottom>
    </border>
    <border>
      <left style="medium"/>
      <right style="medium"/>
      <top style="medium"/>
      <bottom style="medium"/>
    </border>
    <border>
      <left>
        <color indexed="63"/>
      </left>
      <right>
        <color indexed="63"/>
      </right>
      <top style="thin">
        <color indexed="22"/>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55"/>
      </bottom>
    </border>
    <border>
      <left>
        <color indexed="63"/>
      </left>
      <right>
        <color indexed="63"/>
      </right>
      <top style="thin">
        <color indexed="55"/>
      </top>
      <bottom style="thin"/>
    </border>
    <border>
      <left>
        <color indexed="63"/>
      </left>
      <right>
        <color indexed="63"/>
      </right>
      <top>
        <color indexed="63"/>
      </top>
      <bottom style="thin">
        <color indexed="8"/>
      </bottom>
    </border>
    <border>
      <left>
        <color indexed="63"/>
      </left>
      <right>
        <color indexed="63"/>
      </right>
      <top style="thin">
        <color indexed="55"/>
      </top>
      <bottom style="thin">
        <color indexed="55"/>
      </bottom>
    </border>
    <border>
      <left>
        <color indexed="63"/>
      </left>
      <right>
        <color indexed="63"/>
      </right>
      <top style="thin">
        <color indexed="8"/>
      </top>
      <bottom style="thin">
        <color indexed="8"/>
      </bottom>
    </border>
    <border>
      <left>
        <color indexed="63"/>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border>
    <border>
      <left>
        <color indexed="63"/>
      </left>
      <right>
        <color indexed="63"/>
      </right>
      <top style="thin"/>
      <bottom style="thin">
        <color theme="0" tint="-0.24993999302387238"/>
      </bottom>
    </border>
    <border>
      <left>
        <color indexed="63"/>
      </left>
      <right>
        <color indexed="63"/>
      </right>
      <top style="thin">
        <color indexed="8"/>
      </top>
      <bottom style="thin">
        <color theme="0" tint="-0.24993999302387238"/>
      </bottom>
    </border>
    <border>
      <left>
        <color indexed="63"/>
      </left>
      <right>
        <color indexed="63"/>
      </right>
      <top style="thin">
        <color theme="0" tint="-0.3499799966812134"/>
      </top>
      <bottom style="thin">
        <color theme="0" tint="-0.349979996681213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6"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669">
    <xf numFmtId="0" fontId="0" fillId="0" borderId="0" xfId="0" applyAlignment="1">
      <alignment/>
    </xf>
    <xf numFmtId="0" fontId="3" fillId="33" borderId="0" xfId="0" applyFont="1" applyFill="1" applyAlignment="1">
      <alignment/>
    </xf>
    <xf numFmtId="0" fontId="7" fillId="33" borderId="10" xfId="0" applyFont="1" applyFill="1" applyBorder="1" applyAlignment="1">
      <alignment horizontal="center" vertical="center"/>
    </xf>
    <xf numFmtId="0" fontId="7" fillId="33" borderId="0" xfId="0" applyFont="1" applyFill="1" applyAlignment="1">
      <alignment/>
    </xf>
    <xf numFmtId="0" fontId="7"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horizontal="right"/>
    </xf>
    <xf numFmtId="0" fontId="3" fillId="33" borderId="0" xfId="0" applyFont="1" applyFill="1" applyAlignment="1">
      <alignment horizontal="left" indent="2"/>
    </xf>
    <xf numFmtId="1" fontId="3" fillId="33" borderId="0" xfId="0" applyNumberFormat="1" applyFont="1" applyFill="1" applyAlignment="1">
      <alignment horizontal="right"/>
    </xf>
    <xf numFmtId="2" fontId="3" fillId="33" borderId="0" xfId="0" applyNumberFormat="1" applyFont="1" applyFill="1" applyAlignment="1">
      <alignment horizontal="right"/>
    </xf>
    <xf numFmtId="0" fontId="11" fillId="33" borderId="0" xfId="0" applyFont="1" applyFill="1" applyAlignment="1">
      <alignment/>
    </xf>
    <xf numFmtId="0" fontId="19" fillId="33" borderId="0" xfId="0" applyFont="1" applyFill="1" applyAlignment="1">
      <alignment/>
    </xf>
    <xf numFmtId="0" fontId="11" fillId="33" borderId="11" xfId="0" applyFont="1" applyFill="1" applyBorder="1" applyAlignment="1">
      <alignment/>
    </xf>
    <xf numFmtId="0" fontId="9" fillId="33" borderId="11" xfId="0" applyFont="1" applyFill="1" applyBorder="1" applyAlignment="1">
      <alignment horizontal="right"/>
    </xf>
    <xf numFmtId="0" fontId="6" fillId="33" borderId="11" xfId="0" applyFont="1" applyFill="1" applyBorder="1" applyAlignment="1">
      <alignment vertical="center" wrapText="1"/>
    </xf>
    <xf numFmtId="0" fontId="0" fillId="33" borderId="11" xfId="0" applyFill="1" applyBorder="1" applyAlignment="1">
      <alignment wrapText="1"/>
    </xf>
    <xf numFmtId="190" fontId="3" fillId="33" borderId="0" xfId="0" applyNumberFormat="1" applyFont="1" applyFill="1" applyAlignment="1">
      <alignment/>
    </xf>
    <xf numFmtId="0" fontId="4" fillId="33" borderId="0" xfId="0" applyFont="1" applyFill="1" applyAlignment="1">
      <alignment/>
    </xf>
    <xf numFmtId="0" fontId="7" fillId="33" borderId="10" xfId="0" applyFont="1" applyFill="1" applyBorder="1" applyAlignment="1" applyProtection="1">
      <alignment horizontal="center" vertical="center" wrapText="1"/>
      <protection locked="0"/>
    </xf>
    <xf numFmtId="0" fontId="7" fillId="33" borderId="11" xfId="0" applyFont="1" applyFill="1" applyBorder="1" applyAlignment="1" applyProtection="1">
      <alignment vertical="center"/>
      <protection locked="0"/>
    </xf>
    <xf numFmtId="0" fontId="3" fillId="33" borderId="12"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3" xfId="0" applyFont="1" applyFill="1" applyBorder="1" applyAlignment="1" applyProtection="1">
      <alignment vertical="center"/>
      <protection locked="0"/>
    </xf>
    <xf numFmtId="0" fontId="7" fillId="33" borderId="0" xfId="0" applyFont="1" applyFill="1" applyBorder="1" applyAlignment="1" applyProtection="1">
      <alignment vertical="center"/>
      <protection locked="0"/>
    </xf>
    <xf numFmtId="0" fontId="3" fillId="33" borderId="12" xfId="0" applyFont="1" applyFill="1" applyBorder="1" applyAlignment="1" applyProtection="1">
      <alignment horizontal="left" vertical="center" indent="2"/>
      <protection locked="0"/>
    </xf>
    <xf numFmtId="0" fontId="3" fillId="33" borderId="0" xfId="0" applyFont="1" applyFill="1" applyAlignment="1">
      <alignment horizontal="center"/>
    </xf>
    <xf numFmtId="0" fontId="9" fillId="33" borderId="11" xfId="0" applyFont="1" applyFill="1" applyBorder="1" applyAlignment="1">
      <alignment horizontal="right" vertical="center"/>
    </xf>
    <xf numFmtId="0" fontId="3" fillId="33" borderId="0" xfId="0" applyFont="1" applyFill="1" applyBorder="1" applyAlignment="1">
      <alignment horizontal="center" vertical="center"/>
    </xf>
    <xf numFmtId="0" fontId="3" fillId="33" borderId="14" xfId="0" applyFont="1" applyFill="1" applyBorder="1" applyAlignment="1">
      <alignment horizontal="center" vertical="center"/>
    </xf>
    <xf numFmtId="3" fontId="3" fillId="33" borderId="0" xfId="0" applyNumberFormat="1" applyFont="1" applyFill="1" applyAlignment="1">
      <alignment vertical="center"/>
    </xf>
    <xf numFmtId="3" fontId="7" fillId="33" borderId="0" xfId="0" applyNumberFormat="1" applyFont="1" applyFill="1" applyAlignment="1">
      <alignment vertical="center"/>
    </xf>
    <xf numFmtId="3" fontId="3" fillId="33" borderId="0" xfId="0" applyNumberFormat="1" applyFont="1" applyFill="1" applyAlignment="1">
      <alignment/>
    </xf>
    <xf numFmtId="0" fontId="18" fillId="33" borderId="0" xfId="0" applyFont="1" applyFill="1" applyAlignment="1">
      <alignment/>
    </xf>
    <xf numFmtId="0" fontId="4" fillId="33" borderId="0" xfId="0" applyFont="1" applyFill="1" applyBorder="1" applyAlignment="1">
      <alignment vertical="center" wrapText="1"/>
    </xf>
    <xf numFmtId="0" fontId="7" fillId="33" borderId="14"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xf>
    <xf numFmtId="190" fontId="3" fillId="33" borderId="0" xfId="0" applyNumberFormat="1" applyFont="1" applyFill="1" applyAlignment="1">
      <alignment vertical="center"/>
    </xf>
    <xf numFmtId="0" fontId="4" fillId="33" borderId="0" xfId="0" applyFont="1" applyFill="1" applyAlignment="1">
      <alignment vertical="center"/>
    </xf>
    <xf numFmtId="2" fontId="3" fillId="33" borderId="0" xfId="0" applyNumberFormat="1" applyFont="1" applyFill="1" applyAlignment="1">
      <alignment/>
    </xf>
    <xf numFmtId="0" fontId="7" fillId="33" borderId="0" xfId="0" applyFont="1" applyFill="1" applyBorder="1" applyAlignment="1">
      <alignment horizontal="center" vertical="center"/>
    </xf>
    <xf numFmtId="0" fontId="11" fillId="33" borderId="0" xfId="0" applyFont="1" applyFill="1" applyBorder="1" applyAlignment="1">
      <alignment horizontal="left" vertical="center" wrapText="1"/>
    </xf>
    <xf numFmtId="3" fontId="3" fillId="33" borderId="0" xfId="0" applyNumberFormat="1" applyFont="1" applyFill="1" applyAlignment="1">
      <alignment horizontal="center"/>
    </xf>
    <xf numFmtId="3" fontId="3" fillId="33" borderId="0" xfId="0" applyNumberFormat="1" applyFont="1" applyFill="1" applyAlignment="1">
      <alignment horizontal="right"/>
    </xf>
    <xf numFmtId="0" fontId="7" fillId="33" borderId="0" xfId="0" applyFont="1" applyFill="1" applyBorder="1" applyAlignment="1">
      <alignment vertical="center"/>
    </xf>
    <xf numFmtId="1" fontId="3" fillId="33" borderId="0" xfId="0" applyNumberFormat="1" applyFont="1" applyFill="1" applyAlignment="1">
      <alignment/>
    </xf>
    <xf numFmtId="0" fontId="11" fillId="33" borderId="0" xfId="0" applyFont="1" applyFill="1" applyAlignment="1">
      <alignment vertical="center"/>
    </xf>
    <xf numFmtId="0" fontId="3" fillId="33" borderId="14" xfId="0" applyFont="1" applyFill="1" applyBorder="1" applyAlignment="1">
      <alignment vertical="center"/>
    </xf>
    <xf numFmtId="0" fontId="11" fillId="33" borderId="11" xfId="0" applyFont="1" applyFill="1" applyBorder="1" applyAlignment="1">
      <alignment horizontal="left" vertical="center" wrapText="1"/>
    </xf>
    <xf numFmtId="0" fontId="9" fillId="33" borderId="11" xfId="0" applyFont="1" applyFill="1" applyBorder="1" applyAlignment="1">
      <alignment horizontal="left"/>
    </xf>
    <xf numFmtId="4" fontId="3" fillId="33" borderId="0" xfId="0" applyNumberFormat="1" applyFont="1" applyFill="1" applyAlignment="1">
      <alignment/>
    </xf>
    <xf numFmtId="2" fontId="3" fillId="33" borderId="0" xfId="0" applyNumberFormat="1" applyFont="1" applyFill="1" applyAlignment="1">
      <alignment wrapText="1"/>
    </xf>
    <xf numFmtId="0" fontId="11" fillId="33" borderId="0" xfId="0" applyFont="1" applyFill="1" applyBorder="1" applyAlignment="1">
      <alignment vertical="center" wrapText="1"/>
    </xf>
    <xf numFmtId="2" fontId="3" fillId="33" borderId="0" xfId="0" applyNumberFormat="1" applyFont="1" applyFill="1" applyAlignment="1">
      <alignment horizontal="left" wrapText="1"/>
    </xf>
    <xf numFmtId="9" fontId="3" fillId="33" borderId="0" xfId="56" applyFont="1" applyFill="1" applyAlignment="1">
      <alignment horizontal="right"/>
    </xf>
    <xf numFmtId="3" fontId="4" fillId="33" borderId="0" xfId="0" applyNumberFormat="1" applyFont="1" applyFill="1" applyAlignment="1">
      <alignment vertical="center"/>
    </xf>
    <xf numFmtId="0" fontId="22" fillId="33" borderId="0" xfId="0" applyFont="1" applyFill="1" applyAlignment="1">
      <alignment vertical="center"/>
    </xf>
    <xf numFmtId="0" fontId="22" fillId="33" borderId="0" xfId="0" applyFont="1" applyFill="1" applyAlignment="1">
      <alignment horizontal="right"/>
    </xf>
    <xf numFmtId="0" fontId="22" fillId="33" borderId="0" xfId="0" applyFont="1" applyFill="1" applyAlignment="1">
      <alignment/>
    </xf>
    <xf numFmtId="3" fontId="3" fillId="33" borderId="0" xfId="0" applyNumberFormat="1" applyFont="1" applyFill="1" applyAlignment="1">
      <alignment horizontal="left" indent="2"/>
    </xf>
    <xf numFmtId="0" fontId="4" fillId="33" borderId="0" xfId="0" applyFont="1" applyFill="1" applyBorder="1" applyAlignment="1">
      <alignment horizontal="left" vertical="center" wrapText="1"/>
    </xf>
    <xf numFmtId="0" fontId="7" fillId="33" borderId="0"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3" fillId="33" borderId="12" xfId="0" applyFont="1" applyFill="1" applyBorder="1" applyAlignment="1">
      <alignment horizontal="center" vertical="center"/>
    </xf>
    <xf numFmtId="190" fontId="3" fillId="33" borderId="12" xfId="0" applyNumberFormat="1" applyFont="1" applyFill="1" applyBorder="1" applyAlignment="1">
      <alignment horizontal="center" vertical="center"/>
    </xf>
    <xf numFmtId="1" fontId="7" fillId="33" borderId="12" xfId="0" applyNumberFormat="1" applyFont="1" applyFill="1" applyBorder="1" applyAlignment="1">
      <alignment horizontal="center" vertical="center"/>
    </xf>
    <xf numFmtId="190" fontId="7" fillId="33" borderId="12" xfId="0" applyNumberFormat="1" applyFont="1" applyFill="1" applyBorder="1" applyAlignment="1">
      <alignment horizontal="center" vertical="center"/>
    </xf>
    <xf numFmtId="1" fontId="7" fillId="33" borderId="0" xfId="0" applyNumberFormat="1" applyFont="1" applyFill="1" applyBorder="1" applyAlignment="1">
      <alignment horizontal="center" vertical="center"/>
    </xf>
    <xf numFmtId="190" fontId="7" fillId="33" borderId="14" xfId="0" applyNumberFormat="1" applyFont="1" applyFill="1" applyBorder="1" applyAlignment="1">
      <alignment horizontal="center" vertical="center"/>
    </xf>
    <xf numFmtId="190" fontId="7" fillId="33" borderId="14" xfId="56" applyNumberFormat="1" applyFont="1" applyFill="1" applyBorder="1" applyAlignment="1">
      <alignment horizontal="center" vertical="center"/>
    </xf>
    <xf numFmtId="3" fontId="7" fillId="33" borderId="0" xfId="0" applyNumberFormat="1" applyFont="1" applyFill="1" applyBorder="1" applyAlignment="1">
      <alignment horizontal="center" vertical="center"/>
    </xf>
    <xf numFmtId="190" fontId="7" fillId="33" borderId="0" xfId="0" applyNumberFormat="1" applyFont="1" applyFill="1" applyBorder="1" applyAlignment="1">
      <alignment horizontal="center" vertical="center"/>
    </xf>
    <xf numFmtId="3" fontId="3" fillId="33" borderId="12" xfId="0" applyNumberFormat="1" applyFont="1" applyFill="1" applyBorder="1" applyAlignment="1">
      <alignment horizontal="center" vertical="center"/>
    </xf>
    <xf numFmtId="1" fontId="3" fillId="33" borderId="12" xfId="0" applyNumberFormat="1" applyFont="1" applyFill="1" applyBorder="1" applyAlignment="1">
      <alignment horizontal="center" vertical="center"/>
    </xf>
    <xf numFmtId="3" fontId="7" fillId="33" borderId="12" xfId="0" applyNumberFormat="1" applyFont="1" applyFill="1" applyBorder="1" applyAlignment="1">
      <alignment horizontal="center" vertical="center"/>
    </xf>
    <xf numFmtId="3" fontId="7" fillId="33" borderId="13" xfId="0" applyNumberFormat="1" applyFont="1" applyFill="1" applyBorder="1" applyAlignment="1">
      <alignment horizontal="center" vertical="center"/>
    </xf>
    <xf numFmtId="190" fontId="7" fillId="33" borderId="13" xfId="0" applyNumberFormat="1" applyFont="1" applyFill="1" applyBorder="1" applyAlignment="1">
      <alignment horizontal="center" vertical="center"/>
    </xf>
    <xf numFmtId="1" fontId="7" fillId="33" borderId="13" xfId="0" applyNumberFormat="1" applyFont="1" applyFill="1" applyBorder="1" applyAlignment="1">
      <alignment horizontal="center" vertical="center"/>
    </xf>
    <xf numFmtId="3" fontId="17" fillId="33" borderId="15" xfId="0" applyNumberFormat="1" applyFont="1" applyFill="1" applyBorder="1" applyAlignment="1">
      <alignment horizontal="center" vertical="center"/>
    </xf>
    <xf numFmtId="190" fontId="3" fillId="33" borderId="15" xfId="0" applyNumberFormat="1" applyFont="1" applyFill="1" applyBorder="1" applyAlignment="1">
      <alignment horizontal="center" vertical="center"/>
    </xf>
    <xf numFmtId="1" fontId="3" fillId="33" borderId="15" xfId="0" applyNumberFormat="1" applyFont="1" applyFill="1" applyBorder="1" applyAlignment="1">
      <alignment horizontal="center" vertical="center"/>
    </xf>
    <xf numFmtId="3" fontId="7" fillId="33" borderId="14" xfId="0" applyNumberFormat="1" applyFont="1" applyFill="1" applyBorder="1" applyAlignment="1">
      <alignment horizontal="center" vertical="center"/>
    </xf>
    <xf numFmtId="1" fontId="7" fillId="33" borderId="14" xfId="0" applyNumberFormat="1" applyFont="1" applyFill="1" applyBorder="1" applyAlignment="1">
      <alignment horizontal="center" vertical="center"/>
    </xf>
    <xf numFmtId="3" fontId="7" fillId="33" borderId="15" xfId="0" applyNumberFormat="1" applyFont="1" applyFill="1" applyBorder="1" applyAlignment="1">
      <alignment horizontal="center" vertical="center"/>
    </xf>
    <xf numFmtId="3" fontId="3" fillId="33" borderId="12" xfId="0" applyNumberFormat="1" applyFont="1" applyFill="1" applyBorder="1" applyAlignment="1">
      <alignment horizontal="center" vertical="center"/>
    </xf>
    <xf numFmtId="190" fontId="3" fillId="33" borderId="11" xfId="0" applyNumberFormat="1" applyFont="1" applyFill="1" applyBorder="1" applyAlignment="1">
      <alignment horizontal="center" vertical="center"/>
    </xf>
    <xf numFmtId="0" fontId="7" fillId="33" borderId="0" xfId="0" applyFont="1" applyFill="1" applyBorder="1" applyAlignment="1" applyProtection="1">
      <alignment horizontal="center" vertical="center"/>
      <protection locked="0"/>
    </xf>
    <xf numFmtId="3" fontId="7" fillId="33" borderId="0" xfId="0" applyNumberFormat="1" applyFont="1" applyFill="1" applyBorder="1" applyAlignment="1" applyProtection="1">
      <alignment horizontal="center" vertical="center"/>
      <protection locked="0"/>
    </xf>
    <xf numFmtId="188" fontId="7" fillId="33" borderId="0" xfId="0" applyNumberFormat="1"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3" fontId="3" fillId="33" borderId="12" xfId="0" applyNumberFormat="1" applyFont="1" applyFill="1" applyBorder="1" applyAlignment="1" applyProtection="1">
      <alignment horizontal="center" vertical="center"/>
      <protection locked="0"/>
    </xf>
    <xf numFmtId="188" fontId="3" fillId="33" borderId="12" xfId="0" applyNumberFormat="1"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3" fontId="7" fillId="33" borderId="12" xfId="0" applyNumberFormat="1" applyFont="1" applyFill="1" applyBorder="1" applyAlignment="1" applyProtection="1">
      <alignment horizontal="center" vertical="center"/>
      <protection locked="0"/>
    </xf>
    <xf numFmtId="188" fontId="7" fillId="33" borderId="12" xfId="0" applyNumberFormat="1"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3" fontId="7" fillId="33" borderId="13" xfId="0" applyNumberFormat="1" applyFont="1" applyFill="1" applyBorder="1" applyAlignment="1" applyProtection="1">
      <alignment horizontal="center" vertical="center"/>
      <protection locked="0"/>
    </xf>
    <xf numFmtId="188" fontId="7" fillId="33" borderId="13" xfId="0" applyNumberFormat="1" applyFont="1" applyFill="1" applyBorder="1" applyAlignment="1" applyProtection="1">
      <alignment horizontal="center" vertical="center"/>
      <protection locked="0"/>
    </xf>
    <xf numFmtId="3" fontId="7" fillId="33" borderId="0" xfId="0" applyNumberFormat="1" applyFont="1" applyFill="1" applyBorder="1" applyAlignment="1" applyProtection="1">
      <alignment vertical="center"/>
      <protection locked="0"/>
    </xf>
    <xf numFmtId="188" fontId="7" fillId="33" borderId="0" xfId="0" applyNumberFormat="1" applyFont="1" applyFill="1" applyBorder="1" applyAlignment="1" applyProtection="1">
      <alignment vertical="center"/>
      <protection locked="0"/>
    </xf>
    <xf numFmtId="188" fontId="3" fillId="33" borderId="12" xfId="0" applyNumberFormat="1" applyFont="1" applyFill="1" applyBorder="1" applyAlignment="1">
      <alignment horizontal="center" vertical="center"/>
    </xf>
    <xf numFmtId="188" fontId="7" fillId="33" borderId="12" xfId="0" applyNumberFormat="1" applyFont="1" applyFill="1" applyBorder="1" applyAlignment="1">
      <alignment horizontal="center" vertical="center"/>
    </xf>
    <xf numFmtId="188" fontId="7" fillId="33" borderId="14" xfId="0" applyNumberFormat="1" applyFont="1" applyFill="1" applyBorder="1" applyAlignment="1">
      <alignment horizontal="center" vertical="center"/>
    </xf>
    <xf numFmtId="3" fontId="7" fillId="33" borderId="14" xfId="0" applyNumberFormat="1" applyFont="1" applyFill="1" applyBorder="1" applyAlignment="1">
      <alignment horizontal="center" vertical="center"/>
    </xf>
    <xf numFmtId="1" fontId="7" fillId="33" borderId="14" xfId="0" applyNumberFormat="1" applyFont="1" applyFill="1" applyBorder="1" applyAlignment="1">
      <alignment horizontal="center" vertical="center"/>
    </xf>
    <xf numFmtId="190" fontId="7" fillId="33" borderId="15" xfId="0" applyNumberFormat="1" applyFont="1" applyFill="1" applyBorder="1" applyAlignment="1">
      <alignment horizontal="center" vertical="center"/>
    </xf>
    <xf numFmtId="3" fontId="7" fillId="33" borderId="12" xfId="0" applyNumberFormat="1" applyFont="1" applyFill="1" applyBorder="1" applyAlignment="1">
      <alignment horizontal="center" vertical="center"/>
    </xf>
    <xf numFmtId="1" fontId="7" fillId="33" borderId="12" xfId="0" applyNumberFormat="1" applyFont="1" applyFill="1" applyBorder="1" applyAlignment="1">
      <alignment horizontal="center" vertical="center"/>
    </xf>
    <xf numFmtId="0" fontId="7" fillId="33" borderId="12" xfId="0" applyFont="1" applyFill="1" applyBorder="1" applyAlignment="1">
      <alignment horizontal="center" vertical="center"/>
    </xf>
    <xf numFmtId="3" fontId="3" fillId="33" borderId="0" xfId="0" applyNumberFormat="1" applyFont="1" applyFill="1" applyBorder="1" applyAlignment="1">
      <alignment horizontal="center" vertical="center"/>
    </xf>
    <xf numFmtId="0" fontId="3" fillId="33" borderId="14" xfId="0" applyFont="1" applyFill="1" applyBorder="1" applyAlignment="1">
      <alignment/>
    </xf>
    <xf numFmtId="0" fontId="3" fillId="33" borderId="12"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Alignment="1">
      <alignment/>
    </xf>
    <xf numFmtId="0" fontId="9" fillId="33" borderId="0" xfId="0" applyFont="1" applyFill="1" applyAlignment="1">
      <alignment horizontal="right"/>
    </xf>
    <xf numFmtId="188" fontId="9" fillId="33" borderId="0" xfId="0" applyNumberFormat="1" applyFont="1" applyFill="1" applyAlignment="1">
      <alignment horizontal="right"/>
    </xf>
    <xf numFmtId="0" fontId="9" fillId="33" borderId="0" xfId="0" applyFont="1" applyFill="1" applyBorder="1" applyAlignment="1">
      <alignment/>
    </xf>
    <xf numFmtId="0" fontId="9" fillId="33" borderId="0" xfId="0" applyFont="1" applyFill="1" applyAlignment="1">
      <alignment horizontal="center"/>
    </xf>
    <xf numFmtId="0" fontId="9" fillId="33" borderId="0" xfId="0" applyFont="1" applyFill="1" applyAlignment="1">
      <alignment vertical="center"/>
    </xf>
    <xf numFmtId="188" fontId="7" fillId="33" borderId="12" xfId="0" applyNumberFormat="1" applyFont="1" applyFill="1" applyBorder="1" applyAlignment="1">
      <alignment horizontal="center" vertical="center"/>
    </xf>
    <xf numFmtId="0" fontId="10" fillId="33" borderId="0" xfId="0" applyFont="1" applyFill="1" applyAlignment="1">
      <alignment vertical="center"/>
    </xf>
    <xf numFmtId="188" fontId="7" fillId="33" borderId="13" xfId="0" applyNumberFormat="1" applyFont="1" applyFill="1" applyBorder="1" applyAlignment="1">
      <alignment horizontal="center" vertical="center"/>
    </xf>
    <xf numFmtId="190" fontId="3" fillId="33" borderId="0" xfId="0" applyNumberFormat="1" applyFont="1" applyFill="1" applyBorder="1" applyAlignment="1">
      <alignment horizontal="center" vertical="center"/>
    </xf>
    <xf numFmtId="3" fontId="9" fillId="33" borderId="0" xfId="0" applyNumberFormat="1" applyFont="1" applyFill="1" applyAlignment="1">
      <alignment vertical="center"/>
    </xf>
    <xf numFmtId="4" fontId="3" fillId="33" borderId="12" xfId="0" applyNumberFormat="1" applyFont="1" applyFill="1" applyBorder="1" applyAlignment="1">
      <alignment horizontal="center" vertical="center"/>
    </xf>
    <xf numFmtId="3" fontId="9" fillId="33" borderId="0" xfId="0" applyNumberFormat="1" applyFont="1" applyFill="1" applyAlignment="1">
      <alignment horizontal="center"/>
    </xf>
    <xf numFmtId="0" fontId="9" fillId="33" borderId="0" xfId="0" applyFont="1" applyFill="1" applyAlignment="1">
      <alignment horizontal="left" indent="2"/>
    </xf>
    <xf numFmtId="0" fontId="23" fillId="33" borderId="0" xfId="0" applyFont="1" applyFill="1" applyAlignment="1">
      <alignment horizontal="right"/>
    </xf>
    <xf numFmtId="192" fontId="9" fillId="33" borderId="0" xfId="0" applyNumberFormat="1" applyFont="1" applyFill="1" applyAlignment="1">
      <alignment horizontal="right"/>
    </xf>
    <xf numFmtId="0" fontId="3" fillId="33" borderId="0" xfId="0" applyFont="1" applyFill="1" applyAlignment="1">
      <alignment horizontal="center" vertical="center"/>
    </xf>
    <xf numFmtId="0" fontId="3" fillId="33" borderId="0" xfId="0" applyFont="1" applyFill="1" applyAlignment="1">
      <alignment horizontal="right" vertical="center"/>
    </xf>
    <xf numFmtId="190" fontId="3" fillId="33" borderId="0" xfId="0" applyNumberFormat="1" applyFont="1" applyFill="1" applyAlignment="1">
      <alignment horizontal="right" vertical="center"/>
    </xf>
    <xf numFmtId="3" fontId="3" fillId="33" borderId="0" xfId="0" applyNumberFormat="1" applyFont="1" applyFill="1" applyAlignment="1">
      <alignment horizontal="right" vertical="center"/>
    </xf>
    <xf numFmtId="190" fontId="11" fillId="33" borderId="0" xfId="0" applyNumberFormat="1" applyFont="1" applyFill="1" applyAlignment="1">
      <alignment vertical="center"/>
    </xf>
    <xf numFmtId="0" fontId="3" fillId="33" borderId="11" xfId="0" applyFont="1" applyFill="1" applyBorder="1" applyAlignment="1">
      <alignment vertical="center"/>
    </xf>
    <xf numFmtId="190" fontId="3" fillId="33" borderId="11" xfId="0" applyNumberFormat="1" applyFont="1" applyFill="1" applyBorder="1" applyAlignment="1">
      <alignment horizontal="right" vertical="center"/>
    </xf>
    <xf numFmtId="0" fontId="7" fillId="33" borderId="0" xfId="0" applyFont="1" applyFill="1" applyBorder="1" applyAlignment="1" applyProtection="1">
      <alignment vertical="center" wrapText="1"/>
      <protection/>
    </xf>
    <xf numFmtId="0" fontId="7" fillId="33" borderId="10" xfId="0" applyFont="1" applyFill="1" applyBorder="1" applyAlignment="1">
      <alignment horizontal="center" vertical="center"/>
    </xf>
    <xf numFmtId="0" fontId="3" fillId="33" borderId="0" xfId="0" applyFont="1" applyFill="1" applyAlignment="1">
      <alignment horizontal="left" vertical="center" indent="2"/>
    </xf>
    <xf numFmtId="3" fontId="3" fillId="33" borderId="0" xfId="0" applyNumberFormat="1" applyFont="1" applyFill="1" applyAlignment="1">
      <alignment horizontal="center" vertical="center"/>
    </xf>
    <xf numFmtId="0" fontId="22" fillId="33" borderId="0" xfId="0" applyFont="1" applyFill="1" applyAlignment="1">
      <alignment horizontal="right" vertical="center"/>
    </xf>
    <xf numFmtId="191" fontId="9" fillId="33" borderId="0" xfId="0" applyNumberFormat="1" applyFont="1" applyFill="1" applyAlignment="1">
      <alignment horizontal="right" vertical="center" indent="1"/>
    </xf>
    <xf numFmtId="0" fontId="9" fillId="33" borderId="0" xfId="0" applyFont="1" applyFill="1" applyAlignment="1">
      <alignment horizontal="right" vertical="center"/>
    </xf>
    <xf numFmtId="0" fontId="9" fillId="33" borderId="0" xfId="0" applyFont="1" applyFill="1" applyBorder="1" applyAlignment="1">
      <alignment horizontal="center" vertical="center"/>
    </xf>
    <xf numFmtId="0" fontId="9" fillId="33" borderId="0" xfId="0" applyFont="1" applyFill="1" applyAlignment="1">
      <alignment horizontal="center" vertical="center"/>
    </xf>
    <xf numFmtId="191" fontId="9" fillId="33" borderId="0" xfId="0" applyNumberFormat="1" applyFont="1" applyFill="1" applyAlignment="1">
      <alignment horizontal="right" vertical="center"/>
    </xf>
    <xf numFmtId="4" fontId="9" fillId="33" borderId="0" xfId="0" applyNumberFormat="1" applyFont="1" applyFill="1" applyAlignment="1">
      <alignment horizontal="right" indent="1"/>
    </xf>
    <xf numFmtId="4" fontId="7" fillId="33" borderId="14" xfId="0" applyNumberFormat="1" applyFont="1" applyFill="1" applyBorder="1" applyAlignment="1">
      <alignment horizontal="center" vertical="center" wrapText="1"/>
    </xf>
    <xf numFmtId="0" fontId="9" fillId="33" borderId="0" xfId="0" applyFont="1" applyFill="1" applyAlignment="1">
      <alignment vertical="top"/>
    </xf>
    <xf numFmtId="14" fontId="19" fillId="33" borderId="0" xfId="54" applyNumberFormat="1" applyFont="1" applyFill="1" applyBorder="1" applyAlignment="1">
      <alignment horizontal="left" vertical="center" wrapText="1"/>
      <protection/>
    </xf>
    <xf numFmtId="190" fontId="19" fillId="33" borderId="0" xfId="54" applyNumberFormat="1" applyFont="1" applyFill="1" applyBorder="1" applyAlignment="1">
      <alignment horizontal="center" vertical="center" wrapText="1"/>
      <protection/>
    </xf>
    <xf numFmtId="0" fontId="9" fillId="33" borderId="0" xfId="0" applyFont="1" applyFill="1" applyBorder="1" applyAlignment="1">
      <alignment vertical="top"/>
    </xf>
    <xf numFmtId="0" fontId="3" fillId="33" borderId="0" xfId="0" applyFont="1" applyFill="1" applyBorder="1" applyAlignment="1">
      <alignment vertical="center" wrapText="1"/>
    </xf>
    <xf numFmtId="0" fontId="19" fillId="33" borderId="0" xfId="54" applyFont="1" applyFill="1" applyBorder="1" applyAlignment="1">
      <alignment vertical="top" wrapText="1"/>
      <protection/>
    </xf>
    <xf numFmtId="188" fontId="3" fillId="33" borderId="0" xfId="0" applyNumberFormat="1" applyFont="1" applyFill="1" applyAlignment="1">
      <alignment/>
    </xf>
    <xf numFmtId="2" fontId="7" fillId="33" borderId="0" xfId="0" applyNumberFormat="1" applyFont="1" applyFill="1" applyBorder="1" applyAlignment="1">
      <alignment horizontal="center" vertical="center" wrapText="1"/>
    </xf>
    <xf numFmtId="0" fontId="4" fillId="33" borderId="11" xfId="0" applyFont="1" applyFill="1" applyBorder="1" applyAlignment="1">
      <alignment/>
    </xf>
    <xf numFmtId="0" fontId="3" fillId="33" borderId="0" xfId="0" applyFont="1" applyFill="1" applyBorder="1" applyAlignment="1">
      <alignment horizontal="left" wrapText="1"/>
    </xf>
    <xf numFmtId="0" fontId="0" fillId="33" borderId="0" xfId="0" applyFill="1" applyBorder="1" applyAlignment="1">
      <alignment horizontal="left" wrapText="1"/>
    </xf>
    <xf numFmtId="0" fontId="6" fillId="33" borderId="11" xfId="0" applyFont="1" applyFill="1" applyBorder="1" applyAlignment="1">
      <alignment horizontal="left" vertical="center" wrapText="1"/>
    </xf>
    <xf numFmtId="0" fontId="6" fillId="33" borderId="0" xfId="0" applyFont="1" applyFill="1" applyAlignment="1">
      <alignment horizontal="left" vertical="center" wrapText="1"/>
    </xf>
    <xf numFmtId="0" fontId="4" fillId="33" borderId="0" xfId="0" applyFont="1" applyFill="1" applyAlignment="1">
      <alignment vertical="center" wrapText="1"/>
    </xf>
    <xf numFmtId="0" fontId="7" fillId="33" borderId="0" xfId="0" applyFont="1" applyFill="1" applyAlignment="1">
      <alignment horizontal="left" vertical="center" wrapText="1"/>
    </xf>
    <xf numFmtId="0" fontId="3" fillId="33" borderId="0" xfId="0" applyFont="1" applyFill="1" applyAlignment="1">
      <alignment vertical="center" wrapText="1"/>
    </xf>
    <xf numFmtId="0" fontId="7" fillId="33" borderId="11" xfId="0" applyFont="1" applyFill="1" applyBorder="1" applyAlignment="1">
      <alignment horizontal="right" vertical="center"/>
    </xf>
    <xf numFmtId="0" fontId="7" fillId="33" borderId="14" xfId="0" applyFont="1" applyFill="1" applyBorder="1" applyAlignment="1">
      <alignment horizontal="right" vertical="center"/>
    </xf>
    <xf numFmtId="1" fontId="7" fillId="33" borderId="0" xfId="0" applyNumberFormat="1" applyFont="1" applyFill="1" applyAlignment="1">
      <alignment vertical="center"/>
    </xf>
    <xf numFmtId="0" fontId="7" fillId="33" borderId="14" xfId="0" applyFont="1" applyFill="1" applyBorder="1" applyAlignment="1">
      <alignment vertical="center"/>
    </xf>
    <xf numFmtId="190" fontId="3" fillId="33" borderId="0" xfId="0" applyNumberFormat="1" applyFont="1" applyFill="1" applyAlignment="1">
      <alignment wrapText="1"/>
    </xf>
    <xf numFmtId="190" fontId="3" fillId="33" borderId="0" xfId="0" applyNumberFormat="1" applyFont="1" applyFill="1" applyAlignment="1">
      <alignment horizontal="right"/>
    </xf>
    <xf numFmtId="190" fontId="4" fillId="33" borderId="0" xfId="0" applyNumberFormat="1" applyFont="1" applyFill="1" applyBorder="1" applyAlignment="1">
      <alignment vertical="center" wrapText="1"/>
    </xf>
    <xf numFmtId="190" fontId="4" fillId="33" borderId="0" xfId="0" applyNumberFormat="1" applyFont="1" applyFill="1" applyAlignment="1">
      <alignment/>
    </xf>
    <xf numFmtId="190" fontId="6" fillId="33" borderId="11" xfId="0" applyNumberFormat="1" applyFont="1" applyFill="1" applyBorder="1" applyAlignment="1">
      <alignment vertical="center" wrapText="1"/>
    </xf>
    <xf numFmtId="0" fontId="7" fillId="33" borderId="16" xfId="0" applyFont="1" applyFill="1" applyBorder="1" applyAlignment="1">
      <alignment vertical="center"/>
    </xf>
    <xf numFmtId="0" fontId="7" fillId="33" borderId="12" xfId="0" applyFont="1" applyFill="1" applyBorder="1" applyAlignment="1">
      <alignment vertical="center"/>
    </xf>
    <xf numFmtId="0" fontId="4" fillId="33" borderId="0" xfId="0" applyFont="1" applyFill="1" applyAlignment="1">
      <alignment horizontal="center"/>
    </xf>
    <xf numFmtId="0" fontId="3" fillId="33" borderId="10" xfId="0" applyFont="1" applyFill="1" applyBorder="1" applyAlignment="1">
      <alignment horizontal="center" vertical="center"/>
    </xf>
    <xf numFmtId="0" fontId="7" fillId="33" borderId="15" xfId="0" applyFont="1" applyFill="1" applyBorder="1" applyAlignment="1">
      <alignment vertical="center"/>
    </xf>
    <xf numFmtId="191" fontId="3" fillId="33" borderId="0" xfId="56" applyNumberFormat="1" applyFont="1" applyFill="1" applyAlignment="1">
      <alignment/>
    </xf>
    <xf numFmtId="188" fontId="3" fillId="33" borderId="0" xfId="0" applyNumberFormat="1" applyFont="1" applyFill="1" applyAlignment="1">
      <alignment horizontal="left" indent="2"/>
    </xf>
    <xf numFmtId="190" fontId="3" fillId="33" borderId="0" xfId="0" applyNumberFormat="1" applyFont="1" applyFill="1" applyBorder="1" applyAlignment="1">
      <alignment/>
    </xf>
    <xf numFmtId="190" fontId="4" fillId="33" borderId="0" xfId="0" applyNumberFormat="1" applyFont="1" applyFill="1" applyBorder="1" applyAlignment="1">
      <alignment horizontal="left" vertical="center" wrapText="1"/>
    </xf>
    <xf numFmtId="0" fontId="7" fillId="33" borderId="0" xfId="0" applyFont="1" applyFill="1" applyBorder="1" applyAlignment="1" applyProtection="1">
      <alignment horizontal="center" vertical="center" wrapText="1"/>
      <protection locked="0"/>
    </xf>
    <xf numFmtId="0" fontId="3" fillId="33" borderId="0" xfId="0" applyFont="1" applyFill="1" applyBorder="1" applyAlignment="1">
      <alignment horizontal="center"/>
    </xf>
    <xf numFmtId="0" fontId="6" fillId="33" borderId="0" xfId="0" applyFont="1" applyFill="1" applyAlignment="1">
      <alignment vertical="center" wrapText="1"/>
    </xf>
    <xf numFmtId="9" fontId="3" fillId="33" borderId="0" xfId="56" applyFont="1" applyFill="1" applyAlignment="1">
      <alignment/>
    </xf>
    <xf numFmtId="190" fontId="22" fillId="33" borderId="0" xfId="0" applyNumberFormat="1" applyFont="1" applyFill="1" applyAlignment="1">
      <alignment/>
    </xf>
    <xf numFmtId="190" fontId="3" fillId="33" borderId="0" xfId="0" applyNumberFormat="1" applyFont="1" applyFill="1" applyAlignment="1">
      <alignment horizontal="center"/>
    </xf>
    <xf numFmtId="190" fontId="4" fillId="33" borderId="0" xfId="0" applyNumberFormat="1" applyFont="1" applyFill="1" applyBorder="1" applyAlignment="1">
      <alignment horizontal="center" vertical="center" wrapText="1"/>
    </xf>
    <xf numFmtId="0" fontId="4" fillId="33" borderId="0" xfId="0" applyFont="1" applyFill="1" applyBorder="1" applyAlignment="1">
      <alignment/>
    </xf>
    <xf numFmtId="0" fontId="0" fillId="33" borderId="0" xfId="0" applyFill="1" applyAlignment="1">
      <alignment wrapText="1"/>
    </xf>
    <xf numFmtId="190" fontId="3" fillId="33" borderId="0" xfId="0" applyNumberFormat="1" applyFont="1" applyFill="1" applyBorder="1" applyAlignment="1">
      <alignment horizontal="center"/>
    </xf>
    <xf numFmtId="190" fontId="4" fillId="33" borderId="0" xfId="0" applyNumberFormat="1" applyFont="1" applyFill="1" applyAlignment="1">
      <alignment vertical="center"/>
    </xf>
    <xf numFmtId="190" fontId="22" fillId="33" borderId="0" xfId="0" applyNumberFormat="1" applyFont="1" applyFill="1" applyAlignment="1">
      <alignment vertical="center"/>
    </xf>
    <xf numFmtId="0" fontId="9" fillId="33" borderId="0" xfId="0" applyFont="1" applyFill="1" applyBorder="1" applyAlignment="1">
      <alignment horizontal="right" vertical="center"/>
    </xf>
    <xf numFmtId="0" fontId="3" fillId="33" borderId="12" xfId="0" applyFont="1" applyFill="1" applyBorder="1" applyAlignment="1">
      <alignment horizontal="left" vertical="center" indent="1"/>
    </xf>
    <xf numFmtId="0" fontId="3" fillId="33" borderId="13" xfId="0" applyFont="1" applyFill="1" applyBorder="1" applyAlignment="1">
      <alignment horizontal="left" vertical="center" indent="1"/>
    </xf>
    <xf numFmtId="1" fontId="3" fillId="33" borderId="0" xfId="0" applyNumberFormat="1" applyFont="1" applyFill="1" applyBorder="1" applyAlignment="1">
      <alignment horizontal="right"/>
    </xf>
    <xf numFmtId="2" fontId="3" fillId="33" borderId="0" xfId="0" applyNumberFormat="1" applyFont="1" applyFill="1" applyBorder="1" applyAlignment="1">
      <alignment/>
    </xf>
    <xf numFmtId="0" fontId="0" fillId="33" borderId="0" xfId="0" applyFill="1" applyBorder="1" applyAlignment="1">
      <alignment/>
    </xf>
    <xf numFmtId="0" fontId="22" fillId="33" borderId="0" xfId="0" applyFont="1" applyFill="1" applyAlignment="1">
      <alignment horizontal="left" indent="2"/>
    </xf>
    <xf numFmtId="0" fontId="4" fillId="33" borderId="11" xfId="0" applyFont="1" applyFill="1" applyBorder="1" applyAlignment="1">
      <alignment horizontal="right" vertical="center"/>
    </xf>
    <xf numFmtId="0" fontId="3" fillId="33" borderId="15" xfId="0" applyFont="1" applyFill="1" applyBorder="1" applyAlignment="1">
      <alignment horizontal="center" vertical="center"/>
    </xf>
    <xf numFmtId="0" fontId="3" fillId="33" borderId="0" xfId="0" applyFont="1" applyFill="1" applyAlignment="1">
      <alignment horizontal="center" wrapText="1"/>
    </xf>
    <xf numFmtId="190" fontId="3" fillId="33" borderId="0" xfId="0" applyNumberFormat="1" applyFont="1" applyFill="1" applyAlignment="1">
      <alignment horizontal="center" wrapText="1"/>
    </xf>
    <xf numFmtId="0" fontId="0" fillId="33" borderId="0" xfId="0" applyFill="1" applyAlignment="1">
      <alignment/>
    </xf>
    <xf numFmtId="0" fontId="11" fillId="33" borderId="0" xfId="0" applyFont="1" applyFill="1" applyAlignment="1">
      <alignment/>
    </xf>
    <xf numFmtId="0" fontId="15" fillId="33" borderId="0" xfId="0" applyFont="1" applyFill="1" applyAlignment="1">
      <alignment vertical="center" wrapText="1"/>
    </xf>
    <xf numFmtId="0" fontId="15" fillId="33" borderId="0" xfId="0" applyFont="1" applyFill="1" applyAlignment="1">
      <alignment horizontal="left" vertical="center" wrapText="1"/>
    </xf>
    <xf numFmtId="0" fontId="3" fillId="33" borderId="0" xfId="0" applyFont="1" applyFill="1" applyBorder="1" applyAlignment="1">
      <alignment horizontal="center" wrapText="1"/>
    </xf>
    <xf numFmtId="0" fontId="22" fillId="33" borderId="0" xfId="0" applyFont="1" applyFill="1" applyAlignment="1">
      <alignment horizontal="center"/>
    </xf>
    <xf numFmtId="0" fontId="7" fillId="33" borderId="11" xfId="0" applyFont="1" applyFill="1" applyBorder="1" applyAlignment="1">
      <alignment vertical="center" wrapText="1"/>
    </xf>
    <xf numFmtId="0" fontId="16" fillId="33" borderId="14" xfId="0" applyFont="1" applyFill="1" applyBorder="1" applyAlignment="1">
      <alignment vertical="center" wrapText="1"/>
    </xf>
    <xf numFmtId="0" fontId="7" fillId="33" borderId="15" xfId="0" applyFont="1" applyFill="1" applyBorder="1" applyAlignment="1">
      <alignment vertical="center" wrapText="1"/>
    </xf>
    <xf numFmtId="0" fontId="7" fillId="33" borderId="12" xfId="0" applyFont="1" applyFill="1" applyBorder="1" applyAlignment="1">
      <alignment vertical="center" wrapText="1"/>
    </xf>
    <xf numFmtId="0" fontId="7" fillId="33" borderId="0" xfId="0" applyFont="1" applyFill="1" applyBorder="1" applyAlignment="1">
      <alignment vertical="center" wrapText="1"/>
    </xf>
    <xf numFmtId="3" fontId="7" fillId="33" borderId="10" xfId="0" applyNumberFormat="1" applyFont="1" applyFill="1" applyBorder="1" applyAlignment="1">
      <alignment horizontal="center" vertical="center"/>
    </xf>
    <xf numFmtId="2" fontId="3" fillId="33" borderId="0" xfId="0" applyNumberFormat="1" applyFont="1" applyFill="1" applyAlignment="1">
      <alignment horizontal="center"/>
    </xf>
    <xf numFmtId="0" fontId="11" fillId="33" borderId="0" xfId="0" applyFont="1" applyFill="1" applyBorder="1" applyAlignment="1">
      <alignment/>
    </xf>
    <xf numFmtId="0" fontId="11" fillId="33" borderId="0" xfId="0" applyFont="1" applyFill="1" applyBorder="1" applyAlignment="1" applyProtection="1">
      <alignment horizontal="left" vertical="center" wrapText="1"/>
      <protection locked="0"/>
    </xf>
    <xf numFmtId="3" fontId="3" fillId="33" borderId="0" xfId="0" applyNumberFormat="1" applyFont="1" applyFill="1" applyBorder="1" applyAlignment="1" applyProtection="1">
      <alignment horizontal="right"/>
      <protection locked="0"/>
    </xf>
    <xf numFmtId="1" fontId="3" fillId="33" borderId="0" xfId="0" applyNumberFormat="1" applyFont="1" applyFill="1" applyAlignment="1">
      <alignment vertical="center"/>
    </xf>
    <xf numFmtId="1" fontId="3" fillId="33" borderId="0" xfId="0" applyNumberFormat="1" applyFont="1" applyFill="1" applyAlignment="1">
      <alignment horizontal="left" indent="2"/>
    </xf>
    <xf numFmtId="190" fontId="3" fillId="33" borderId="0" xfId="0" applyNumberFormat="1" applyFont="1" applyFill="1" applyAlignment="1">
      <alignment horizontal="center" vertical="center"/>
    </xf>
    <xf numFmtId="191" fontId="3" fillId="33" borderId="0" xfId="56" applyNumberFormat="1" applyFont="1" applyFill="1" applyAlignment="1">
      <alignment horizontal="center"/>
    </xf>
    <xf numFmtId="0" fontId="15" fillId="33" borderId="11" xfId="0" applyFont="1" applyFill="1" applyBorder="1" applyAlignment="1">
      <alignment horizontal="left" vertical="center" wrapText="1"/>
    </xf>
    <xf numFmtId="0" fontId="11" fillId="33" borderId="11" xfId="0" applyFont="1" applyFill="1" applyBorder="1" applyAlignment="1">
      <alignment horizontal="right"/>
    </xf>
    <xf numFmtId="0" fontId="13" fillId="33" borderId="0" xfId="0" applyFont="1" applyFill="1" applyBorder="1" applyAlignment="1">
      <alignment horizontal="center" vertical="center"/>
    </xf>
    <xf numFmtId="3" fontId="13" fillId="33" borderId="0" xfId="0" applyNumberFormat="1" applyFont="1" applyFill="1" applyBorder="1" applyAlignment="1">
      <alignment horizontal="right" vertical="center" indent="1"/>
    </xf>
    <xf numFmtId="3" fontId="14" fillId="33" borderId="0" xfId="0" applyNumberFormat="1" applyFont="1" applyFill="1" applyBorder="1" applyAlignment="1">
      <alignment horizontal="right" vertical="center" indent="1"/>
    </xf>
    <xf numFmtId="0" fontId="9" fillId="33" borderId="11" xfId="0" applyFont="1" applyFill="1" applyBorder="1" applyAlignment="1">
      <alignment vertical="center"/>
    </xf>
    <xf numFmtId="3" fontId="22" fillId="33" borderId="0" xfId="0" applyNumberFormat="1" applyFont="1" applyFill="1" applyAlignment="1">
      <alignment horizontal="right"/>
    </xf>
    <xf numFmtId="1" fontId="22" fillId="33" borderId="0" xfId="0" applyNumberFormat="1" applyFont="1" applyFill="1" applyAlignment="1">
      <alignment horizontal="right"/>
    </xf>
    <xf numFmtId="1" fontId="7" fillId="33" borderId="0" xfId="0" applyNumberFormat="1" applyFont="1" applyFill="1" applyAlignment="1">
      <alignment horizontal="right"/>
    </xf>
    <xf numFmtId="2" fontId="3" fillId="33" borderId="0" xfId="0" applyNumberFormat="1" applyFont="1" applyFill="1" applyAlignment="1">
      <alignment horizontal="center" vertical="center" wrapText="1"/>
    </xf>
    <xf numFmtId="2" fontId="3" fillId="33" borderId="0" xfId="0" applyNumberFormat="1" applyFont="1" applyFill="1" applyAlignment="1">
      <alignment vertical="center" wrapText="1"/>
    </xf>
    <xf numFmtId="1" fontId="3" fillId="33" borderId="0" xfId="0" applyNumberFormat="1" applyFont="1" applyFill="1" applyAlignment="1">
      <alignment horizontal="center" vertical="center"/>
    </xf>
    <xf numFmtId="0" fontId="11" fillId="33" borderId="11" xfId="0" applyFont="1" applyFill="1" applyBorder="1" applyAlignment="1">
      <alignment vertical="center"/>
    </xf>
    <xf numFmtId="0" fontId="3" fillId="33" borderId="11" xfId="0" applyFont="1" applyFill="1" applyBorder="1" applyAlignment="1">
      <alignment horizontal="center" vertical="center"/>
    </xf>
    <xf numFmtId="2" fontId="3" fillId="33" borderId="0" xfId="0" applyNumberFormat="1" applyFont="1" applyFill="1" applyAlignment="1">
      <alignment vertical="center"/>
    </xf>
    <xf numFmtId="0" fontId="12" fillId="33" borderId="0" xfId="0" applyFont="1" applyFill="1" applyBorder="1" applyAlignment="1">
      <alignment/>
    </xf>
    <xf numFmtId="0" fontId="12" fillId="33" borderId="14" xfId="0" applyFont="1" applyFill="1" applyBorder="1" applyAlignment="1">
      <alignment/>
    </xf>
    <xf numFmtId="2" fontId="22" fillId="33" borderId="0" xfId="0" applyNumberFormat="1" applyFont="1" applyFill="1" applyAlignment="1">
      <alignment/>
    </xf>
    <xf numFmtId="0" fontId="7" fillId="33" borderId="0" xfId="0" applyFont="1" applyFill="1" applyAlignment="1">
      <alignment horizontal="center"/>
    </xf>
    <xf numFmtId="0" fontId="7" fillId="33" borderId="0" xfId="0" applyFont="1" applyFill="1" applyAlignment="1">
      <alignment/>
    </xf>
    <xf numFmtId="49" fontId="7" fillId="33" borderId="14" xfId="0" applyNumberFormat="1" applyFont="1" applyFill="1" applyBorder="1" applyAlignment="1">
      <alignment vertical="center"/>
    </xf>
    <xf numFmtId="190" fontId="3" fillId="33" borderId="0" xfId="0" applyNumberFormat="1" applyFont="1" applyFill="1" applyAlignment="1">
      <alignment horizontal="left" indent="2"/>
    </xf>
    <xf numFmtId="0" fontId="6" fillId="33" borderId="0" xfId="0" applyFont="1" applyFill="1" applyAlignment="1">
      <alignment horizontal="left" wrapText="1"/>
    </xf>
    <xf numFmtId="0" fontId="11" fillId="33" borderId="0" xfId="0" applyFont="1" applyFill="1" applyAlignment="1">
      <alignment horizontal="left" wrapText="1"/>
    </xf>
    <xf numFmtId="0" fontId="5" fillId="33" borderId="0" xfId="0" applyFont="1" applyFill="1" applyAlignment="1">
      <alignment/>
    </xf>
    <xf numFmtId="0" fontId="5" fillId="33" borderId="11" xfId="0" applyFont="1" applyFill="1" applyBorder="1" applyAlignment="1">
      <alignment/>
    </xf>
    <xf numFmtId="0" fontId="4" fillId="33" borderId="0" xfId="0" applyFont="1" applyFill="1" applyBorder="1" applyAlignment="1" applyProtection="1">
      <alignment/>
      <protection hidden="1" locked="0"/>
    </xf>
    <xf numFmtId="0" fontId="3" fillId="33" borderId="0" xfId="0" applyFont="1" applyFill="1" applyAlignment="1" applyProtection="1">
      <alignment/>
      <protection hidden="1"/>
    </xf>
    <xf numFmtId="0" fontId="5" fillId="33" borderId="0" xfId="0" applyFont="1" applyFill="1" applyAlignment="1" applyProtection="1">
      <alignment/>
      <protection hidden="1"/>
    </xf>
    <xf numFmtId="0" fontId="5" fillId="33" borderId="11" xfId="0" applyFont="1" applyFill="1" applyBorder="1" applyAlignment="1" applyProtection="1">
      <alignment/>
      <protection hidden="1"/>
    </xf>
    <xf numFmtId="0" fontId="3" fillId="33" borderId="0" xfId="0" applyFont="1" applyFill="1" applyAlignment="1" applyProtection="1">
      <alignment/>
      <protection locked="0"/>
    </xf>
    <xf numFmtId="0" fontId="3" fillId="33" borderId="0" xfId="0" applyFont="1" applyFill="1" applyAlignment="1" applyProtection="1">
      <alignment horizontal="right"/>
      <protection locked="0"/>
    </xf>
    <xf numFmtId="3" fontId="3" fillId="33" borderId="0" xfId="0" applyNumberFormat="1" applyFont="1" applyFill="1" applyAlignment="1" applyProtection="1">
      <alignment horizontal="right"/>
      <protection locked="0"/>
    </xf>
    <xf numFmtId="0" fontId="3"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vertical="center" wrapText="1"/>
      <protection locked="0"/>
    </xf>
    <xf numFmtId="0" fontId="3" fillId="33" borderId="14" xfId="0" applyFont="1" applyFill="1" applyBorder="1" applyAlignment="1" applyProtection="1">
      <alignment horizontal="center" vertical="center"/>
      <protection locked="0"/>
    </xf>
    <xf numFmtId="3" fontId="3" fillId="33" borderId="0" xfId="0" applyNumberFormat="1" applyFont="1" applyFill="1" applyAlignment="1" applyProtection="1">
      <alignment vertical="center"/>
      <protection hidden="1"/>
    </xf>
    <xf numFmtId="191" fontId="3" fillId="33" borderId="0" xfId="56" applyNumberFormat="1" applyFont="1" applyFill="1" applyAlignment="1">
      <alignment vertical="center"/>
    </xf>
    <xf numFmtId="0" fontId="3" fillId="33" borderId="0" xfId="0" applyFont="1" applyFill="1" applyAlignment="1" applyProtection="1">
      <alignment vertical="center"/>
      <protection hidden="1"/>
    </xf>
    <xf numFmtId="191" fontId="3" fillId="33" borderId="0" xfId="56" applyNumberFormat="1" applyFont="1" applyFill="1" applyAlignment="1" applyProtection="1">
      <alignment vertical="center"/>
      <protection hidden="1"/>
    </xf>
    <xf numFmtId="9" fontId="3" fillId="33" borderId="0" xfId="56" applyFont="1" applyFill="1" applyAlignment="1" applyProtection="1">
      <alignment vertical="center"/>
      <protection hidden="1"/>
    </xf>
    <xf numFmtId="191" fontId="3" fillId="33" borderId="0" xfId="56" applyNumberFormat="1" applyFont="1" applyFill="1" applyAlignment="1">
      <alignment horizontal="right"/>
    </xf>
    <xf numFmtId="49" fontId="3" fillId="33" borderId="0" xfId="0" applyNumberFormat="1" applyFont="1" applyFill="1" applyAlignment="1">
      <alignment/>
    </xf>
    <xf numFmtId="2" fontId="22" fillId="33" borderId="0" xfId="0" applyNumberFormat="1" applyFont="1" applyFill="1" applyAlignment="1">
      <alignment horizontal="right"/>
    </xf>
    <xf numFmtId="190" fontId="8" fillId="33" borderId="0" xfId="0" applyNumberFormat="1" applyFont="1" applyFill="1" applyBorder="1" applyAlignment="1">
      <alignment horizontal="right" vertical="center"/>
    </xf>
    <xf numFmtId="190" fontId="3" fillId="33" borderId="0" xfId="0" applyNumberFormat="1" applyFont="1" applyFill="1" applyBorder="1" applyAlignment="1">
      <alignment horizontal="right" vertical="center"/>
    </xf>
    <xf numFmtId="0" fontId="19" fillId="0" borderId="14" xfId="54" applyFont="1" applyFill="1" applyBorder="1" applyAlignment="1">
      <alignment horizontal="left" vertical="center" wrapText="1"/>
      <protection/>
    </xf>
    <xf numFmtId="3" fontId="7" fillId="0" borderId="15" xfId="0" applyNumberFormat="1" applyFont="1" applyFill="1" applyBorder="1" applyAlignment="1">
      <alignment horizontal="center" vertical="center"/>
    </xf>
    <xf numFmtId="0" fontId="7" fillId="0" borderId="15" xfId="0" applyFont="1" applyFill="1" applyBorder="1" applyAlignment="1">
      <alignment horizontal="center" vertical="center"/>
    </xf>
    <xf numFmtId="190" fontId="7" fillId="0" borderId="15"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0" fontId="3" fillId="0" borderId="12" xfId="0" applyFont="1" applyFill="1" applyBorder="1" applyAlignment="1">
      <alignment horizontal="center" vertical="center"/>
    </xf>
    <xf numFmtId="190" fontId="3" fillId="0" borderId="12"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190" fontId="7" fillId="0" borderId="12"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0" fontId="7" fillId="0" borderId="14" xfId="0" applyFont="1" applyFill="1" applyBorder="1" applyAlignment="1">
      <alignment horizontal="center" vertical="center"/>
    </xf>
    <xf numFmtId="190" fontId="7" fillId="0" borderId="14" xfId="0" applyNumberFormat="1" applyFont="1" applyFill="1" applyBorder="1" applyAlignment="1">
      <alignment horizontal="center" vertical="center"/>
    </xf>
    <xf numFmtId="1" fontId="7" fillId="0" borderId="14" xfId="0" applyNumberFormat="1"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Fill="1" applyBorder="1" applyAlignment="1">
      <alignment horizontal="center" vertical="center"/>
    </xf>
    <xf numFmtId="0" fontId="3" fillId="0" borderId="0" xfId="0" applyFont="1" applyFill="1" applyAlignment="1">
      <alignment horizontal="right" vertical="center"/>
    </xf>
    <xf numFmtId="190" fontId="3" fillId="0" borderId="0" xfId="0" applyNumberFormat="1" applyFont="1" applyFill="1" applyAlignment="1">
      <alignment horizontal="right" vertical="center"/>
    </xf>
    <xf numFmtId="190" fontId="7" fillId="0" borderId="0" xfId="0" applyNumberFormat="1" applyFont="1" applyFill="1" applyBorder="1" applyAlignment="1">
      <alignment horizontal="center" vertical="center"/>
    </xf>
    <xf numFmtId="3" fontId="3" fillId="0" borderId="0" xfId="0" applyNumberFormat="1" applyFont="1" applyFill="1" applyAlignment="1">
      <alignment horizontal="right" vertical="center"/>
    </xf>
    <xf numFmtId="2"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19" fillId="0" borderId="17" xfId="54" applyFont="1" applyFill="1" applyBorder="1" applyAlignment="1">
      <alignment horizontal="left" vertical="center" wrapText="1"/>
      <protection/>
    </xf>
    <xf numFmtId="14" fontId="19" fillId="0" borderId="0" xfId="54" applyNumberFormat="1" applyFont="1" applyFill="1" applyBorder="1" applyAlignment="1">
      <alignment horizontal="left" vertical="center" wrapText="1"/>
      <protection/>
    </xf>
    <xf numFmtId="14" fontId="19" fillId="0" borderId="17" xfId="54" applyNumberFormat="1" applyFont="1" applyFill="1" applyBorder="1" applyAlignment="1">
      <alignment horizontal="left" vertical="center" wrapText="1"/>
      <protection/>
    </xf>
    <xf numFmtId="190" fontId="19" fillId="0" borderId="18" xfId="54" applyNumberFormat="1" applyFont="1" applyFill="1" applyBorder="1" applyAlignment="1">
      <alignment horizontal="center" vertical="center" wrapText="1"/>
      <protection/>
    </xf>
    <xf numFmtId="14" fontId="19" fillId="0" borderId="18" xfId="54" applyNumberFormat="1" applyFont="1" applyFill="1" applyBorder="1" applyAlignment="1">
      <alignment horizontal="left" vertical="center" wrapText="1"/>
      <protection/>
    </xf>
    <xf numFmtId="190" fontId="19" fillId="0" borderId="14" xfId="54" applyNumberFormat="1" applyFont="1" applyFill="1" applyBorder="1" applyAlignment="1">
      <alignment horizontal="center" vertical="center" wrapText="1"/>
      <protection/>
    </xf>
    <xf numFmtId="14" fontId="19" fillId="0" borderId="14" xfId="54" applyNumberFormat="1" applyFont="1" applyFill="1" applyBorder="1" applyAlignment="1">
      <alignment horizontal="left" vertical="center" wrapText="1"/>
      <protection/>
    </xf>
    <xf numFmtId="190" fontId="19" fillId="0" borderId="17" xfId="54" applyNumberFormat="1" applyFont="1" applyFill="1" applyBorder="1" applyAlignment="1">
      <alignment horizontal="center" vertical="center" wrapText="1"/>
      <protection/>
    </xf>
    <xf numFmtId="190" fontId="3" fillId="0" borderId="10" xfId="56" applyNumberFormat="1" applyFont="1" applyFill="1" applyBorder="1" applyAlignment="1">
      <alignment horizontal="center" vertical="center" wrapText="1"/>
    </xf>
    <xf numFmtId="190" fontId="19" fillId="0" borderId="0" xfId="54" applyNumberFormat="1" applyFont="1" applyFill="1" applyBorder="1" applyAlignment="1">
      <alignment horizontal="center" vertical="center" wrapText="1"/>
      <protection/>
    </xf>
    <xf numFmtId="0" fontId="19" fillId="0" borderId="0" xfId="54" applyFont="1" applyFill="1" applyBorder="1" applyAlignment="1">
      <alignment vertical="center" wrapText="1"/>
      <protection/>
    </xf>
    <xf numFmtId="0" fontId="3" fillId="0" borderId="0" xfId="0" applyFont="1" applyFill="1" applyAlignment="1">
      <alignment/>
    </xf>
    <xf numFmtId="0" fontId="9" fillId="0" borderId="0" xfId="0" applyFont="1" applyFill="1" applyAlignment="1">
      <alignment horizontal="center"/>
    </xf>
    <xf numFmtId="190" fontId="9" fillId="0" borderId="0" xfId="0" applyNumberFormat="1" applyFont="1" applyFill="1" applyAlignment="1">
      <alignment horizontal="center"/>
    </xf>
    <xf numFmtId="0" fontId="9" fillId="0" borderId="0" xfId="0" applyFont="1" applyFill="1" applyAlignment="1">
      <alignment/>
    </xf>
    <xf numFmtId="1" fontId="7" fillId="33" borderId="15" xfId="0" applyNumberFormat="1" applyFont="1" applyFill="1" applyBorder="1" applyAlignment="1">
      <alignment horizontal="center" vertical="center"/>
    </xf>
    <xf numFmtId="190" fontId="7" fillId="33" borderId="11" xfId="0" applyNumberFormat="1" applyFont="1" applyFill="1" applyBorder="1" applyAlignment="1">
      <alignment horizontal="center" vertical="center"/>
    </xf>
    <xf numFmtId="3" fontId="7" fillId="33" borderId="15" xfId="0" applyNumberFormat="1" applyFont="1" applyFill="1" applyBorder="1" applyAlignment="1">
      <alignment horizontal="center" vertical="center"/>
    </xf>
    <xf numFmtId="188" fontId="7" fillId="33" borderId="15" xfId="0" applyNumberFormat="1" applyFont="1" applyFill="1" applyBorder="1" applyAlignment="1">
      <alignment horizontal="center" vertical="center"/>
    </xf>
    <xf numFmtId="1" fontId="7" fillId="33" borderId="0" xfId="0" applyNumberFormat="1" applyFont="1" applyFill="1" applyBorder="1" applyAlignment="1">
      <alignment horizontal="center" vertical="center"/>
    </xf>
    <xf numFmtId="188" fontId="7" fillId="33" borderId="14" xfId="0" applyNumberFormat="1" applyFont="1" applyFill="1" applyBorder="1" applyAlignment="1">
      <alignment horizontal="center" vertical="center"/>
    </xf>
    <xf numFmtId="190" fontId="3" fillId="33" borderId="16" xfId="0" applyNumberFormat="1" applyFont="1" applyFill="1" applyBorder="1" applyAlignment="1">
      <alignment horizontal="center" vertical="center"/>
    </xf>
    <xf numFmtId="0" fontId="3" fillId="33" borderId="12" xfId="0" applyFont="1" applyFill="1" applyBorder="1" applyAlignment="1">
      <alignment horizontal="center" vertical="center"/>
    </xf>
    <xf numFmtId="190" fontId="7" fillId="33" borderId="10" xfId="0" applyNumberFormat="1"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Border="1" applyAlignment="1">
      <alignment horizontal="center" vertical="center"/>
    </xf>
    <xf numFmtId="190" fontId="7" fillId="33" borderId="16" xfId="0" applyNumberFormat="1" applyFont="1" applyFill="1" applyBorder="1" applyAlignment="1">
      <alignment horizontal="center" vertical="center"/>
    </xf>
    <xf numFmtId="190" fontId="7" fillId="33" borderId="12" xfId="0" applyNumberFormat="1" applyFont="1" applyFill="1" applyBorder="1" applyAlignment="1">
      <alignment horizontal="center" vertical="center"/>
    </xf>
    <xf numFmtId="190" fontId="3" fillId="33" borderId="16" xfId="0" applyNumberFormat="1" applyFont="1" applyFill="1" applyBorder="1" applyAlignment="1">
      <alignment horizontal="center" vertical="center"/>
    </xf>
    <xf numFmtId="0" fontId="7" fillId="33" borderId="16" xfId="0" applyFont="1" applyFill="1" applyBorder="1" applyAlignment="1">
      <alignment horizontal="center" vertical="center"/>
    </xf>
    <xf numFmtId="0" fontId="7" fillId="33" borderId="11" xfId="0" applyFont="1" applyFill="1" applyBorder="1" applyAlignment="1">
      <alignment vertical="center"/>
    </xf>
    <xf numFmtId="1" fontId="7" fillId="33" borderId="16" xfId="0" applyNumberFormat="1" applyFont="1" applyFill="1" applyBorder="1" applyAlignment="1">
      <alignment horizontal="center" vertical="center"/>
    </xf>
    <xf numFmtId="1" fontId="3" fillId="33" borderId="11" xfId="0" applyNumberFormat="1" applyFont="1" applyFill="1" applyBorder="1" applyAlignment="1">
      <alignment horizontal="center" vertical="center"/>
    </xf>
    <xf numFmtId="0" fontId="7" fillId="33" borderId="11" xfId="0" applyFont="1" applyFill="1" applyBorder="1" applyAlignment="1">
      <alignment horizontal="center" vertical="center"/>
    </xf>
    <xf numFmtId="0" fontId="7" fillId="33" borderId="0" xfId="0" applyFont="1" applyFill="1" applyBorder="1" applyAlignment="1">
      <alignment/>
    </xf>
    <xf numFmtId="190" fontId="7" fillId="33" borderId="0" xfId="56" applyNumberFormat="1" applyFont="1" applyFill="1" applyBorder="1" applyAlignment="1">
      <alignment horizontal="center"/>
    </xf>
    <xf numFmtId="2" fontId="7" fillId="33" borderId="14" xfId="0" applyNumberFormat="1" applyFont="1" applyFill="1" applyBorder="1" applyAlignment="1">
      <alignment horizontal="center" vertical="center" wrapText="1"/>
    </xf>
    <xf numFmtId="190" fontId="3" fillId="33" borderId="14" xfId="0" applyNumberFormat="1" applyFont="1" applyFill="1" applyBorder="1" applyAlignment="1">
      <alignment horizontal="center" vertical="center"/>
    </xf>
    <xf numFmtId="0" fontId="24" fillId="33" borderId="19" xfId="0" applyFont="1" applyFill="1" applyBorder="1" applyAlignment="1">
      <alignment vertical="top"/>
    </xf>
    <xf numFmtId="0" fontId="25" fillId="33" borderId="0" xfId="0" applyFont="1" applyFill="1" applyBorder="1" applyAlignment="1">
      <alignment/>
    </xf>
    <xf numFmtId="0" fontId="25" fillId="33" borderId="0" xfId="0" applyFont="1" applyFill="1" applyAlignment="1">
      <alignment/>
    </xf>
    <xf numFmtId="0" fontId="26" fillId="0" borderId="0" xfId="0" applyFont="1" applyAlignment="1">
      <alignment horizontal="left" indent="2"/>
    </xf>
    <xf numFmtId="0" fontId="0" fillId="33" borderId="0" xfId="0" applyFill="1" applyBorder="1" applyAlignment="1">
      <alignment/>
    </xf>
    <xf numFmtId="0" fontId="1" fillId="33" borderId="0" xfId="46" applyFill="1" applyBorder="1" applyAlignment="1" applyProtection="1">
      <alignment horizontal="left" vertical="center" wrapText="1"/>
      <protection/>
    </xf>
    <xf numFmtId="3" fontId="7" fillId="33" borderId="15"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3" fontId="7" fillId="33" borderId="12" xfId="0" applyNumberFormat="1" applyFont="1" applyFill="1" applyBorder="1" applyAlignment="1">
      <alignment horizontal="center" vertical="center" wrapText="1"/>
    </xf>
    <xf numFmtId="3" fontId="7" fillId="33" borderId="14" xfId="0" applyNumberFormat="1" applyFont="1" applyFill="1" applyBorder="1" applyAlignment="1">
      <alignment horizontal="center" vertical="center" wrapText="1"/>
    </xf>
    <xf numFmtId="0" fontId="7" fillId="33" borderId="15" xfId="0" applyFont="1" applyFill="1" applyBorder="1" applyAlignment="1">
      <alignment horizontal="center" vertical="center"/>
    </xf>
    <xf numFmtId="2" fontId="7" fillId="33" borderId="15" xfId="0" applyNumberFormat="1" applyFont="1" applyFill="1" applyBorder="1" applyAlignment="1">
      <alignment horizontal="center" vertical="center" wrapText="1"/>
    </xf>
    <xf numFmtId="1" fontId="7" fillId="33" borderId="15" xfId="0" applyNumberFormat="1" applyFont="1" applyFill="1" applyBorder="1" applyAlignment="1">
      <alignment horizontal="center" vertical="center"/>
    </xf>
    <xf numFmtId="2" fontId="3" fillId="33" borderId="12" xfId="0" applyNumberFormat="1" applyFont="1" applyFill="1" applyBorder="1" applyAlignment="1">
      <alignment horizontal="center" vertical="center" wrapText="1"/>
    </xf>
    <xf numFmtId="2" fontId="7" fillId="33" borderId="12" xfId="0" applyNumberFormat="1" applyFont="1" applyFill="1" applyBorder="1" applyAlignment="1">
      <alignment horizontal="center" vertical="center" wrapText="1"/>
    </xf>
    <xf numFmtId="188" fontId="7" fillId="33" borderId="15" xfId="0" applyNumberFormat="1" applyFont="1" applyFill="1" applyBorder="1" applyAlignment="1">
      <alignment horizontal="center" vertical="center"/>
    </xf>
    <xf numFmtId="188" fontId="7" fillId="33" borderId="16" xfId="0" applyNumberFormat="1" applyFont="1" applyFill="1" applyBorder="1" applyAlignment="1">
      <alignment horizontal="center" vertical="center"/>
    </xf>
    <xf numFmtId="3" fontId="7" fillId="33" borderId="16" xfId="0" applyNumberFormat="1" applyFont="1" applyFill="1" applyBorder="1" applyAlignment="1">
      <alignment horizontal="center" vertical="center"/>
    </xf>
    <xf numFmtId="190" fontId="7" fillId="33" borderId="16" xfId="0" applyNumberFormat="1" applyFont="1" applyFill="1" applyBorder="1" applyAlignment="1">
      <alignment horizontal="right" vertical="center" indent="2"/>
    </xf>
    <xf numFmtId="190" fontId="3" fillId="33" borderId="12" xfId="0" applyNumberFormat="1" applyFont="1" applyFill="1" applyBorder="1" applyAlignment="1">
      <alignment horizontal="right" vertical="center" indent="2"/>
    </xf>
    <xf numFmtId="190" fontId="7" fillId="33" borderId="12" xfId="0" applyNumberFormat="1" applyFont="1" applyFill="1" applyBorder="1" applyAlignment="1">
      <alignment horizontal="right" vertical="center" indent="2"/>
    </xf>
    <xf numFmtId="190" fontId="7" fillId="33" borderId="14" xfId="0" applyNumberFormat="1" applyFont="1" applyFill="1" applyBorder="1" applyAlignment="1">
      <alignment horizontal="right" vertical="center" indent="2"/>
    </xf>
    <xf numFmtId="0" fontId="20" fillId="33" borderId="15" xfId="0" applyFont="1" applyFill="1" applyBorder="1" applyAlignment="1">
      <alignment horizontal="center" vertical="center"/>
    </xf>
    <xf numFmtId="0" fontId="7" fillId="33" borderId="11" xfId="0" applyFont="1" applyFill="1" applyBorder="1" applyAlignment="1" applyProtection="1">
      <alignment horizontal="center" vertical="center"/>
      <protection locked="0"/>
    </xf>
    <xf numFmtId="3" fontId="7" fillId="33" borderId="15" xfId="0" applyNumberFormat="1" applyFont="1" applyFill="1" applyBorder="1" applyAlignment="1" applyProtection="1">
      <alignment horizontal="center" vertical="center"/>
      <protection locked="0"/>
    </xf>
    <xf numFmtId="188" fontId="7" fillId="33" borderId="15" xfId="0" applyNumberFormat="1" applyFont="1" applyFill="1" applyBorder="1" applyAlignment="1" applyProtection="1">
      <alignment horizontal="center" vertical="center"/>
      <protection locked="0"/>
    </xf>
    <xf numFmtId="0" fontId="3"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3" fontId="3" fillId="33" borderId="20" xfId="0" applyNumberFormat="1" applyFont="1" applyFill="1" applyBorder="1" applyAlignment="1">
      <alignment horizontal="center" vertical="center"/>
    </xf>
    <xf numFmtId="190" fontId="3" fillId="33" borderId="2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3" fillId="0" borderId="14" xfId="0" applyFont="1" applyFill="1" applyBorder="1" applyAlignment="1">
      <alignment vertical="center" wrapText="1"/>
    </xf>
    <xf numFmtId="0" fontId="3" fillId="0" borderId="14" xfId="0" applyFont="1" applyFill="1" applyBorder="1" applyAlignment="1">
      <alignment horizontal="left" vertical="center" wrapText="1"/>
    </xf>
    <xf numFmtId="2" fontId="19" fillId="0" borderId="17" xfId="54" applyNumberFormat="1" applyFont="1" applyFill="1" applyBorder="1" applyAlignment="1">
      <alignment horizontal="center" vertical="center" wrapText="1"/>
      <protection/>
    </xf>
    <xf numFmtId="0" fontId="19" fillId="0" borderId="0" xfId="0" applyFont="1" applyFill="1" applyBorder="1" applyAlignment="1">
      <alignment horizontal="left" vertical="center" wrapText="1"/>
    </xf>
    <xf numFmtId="0" fontId="4" fillId="33" borderId="0" xfId="0" applyFont="1" applyFill="1" applyBorder="1" applyAlignment="1">
      <alignment vertical="center"/>
    </xf>
    <xf numFmtId="190" fontId="3" fillId="33" borderId="0" xfId="0" applyNumberFormat="1" applyFont="1" applyFill="1" applyBorder="1" applyAlignment="1">
      <alignment vertical="center"/>
    </xf>
    <xf numFmtId="1" fontId="3" fillId="33" borderId="0" xfId="0" applyNumberFormat="1" applyFont="1" applyFill="1" applyBorder="1" applyAlignment="1">
      <alignment horizontal="right" vertical="center"/>
    </xf>
    <xf numFmtId="0" fontId="7" fillId="33" borderId="10" xfId="0" applyFont="1" applyFill="1" applyBorder="1" applyAlignment="1">
      <alignment horizontal="left" vertical="center"/>
    </xf>
    <xf numFmtId="190" fontId="7" fillId="33" borderId="14" xfId="0" applyNumberFormat="1" applyFont="1" applyFill="1" applyBorder="1" applyAlignment="1">
      <alignment horizontal="center" vertical="center"/>
    </xf>
    <xf numFmtId="0" fontId="3" fillId="33" borderId="0" xfId="0" applyFont="1" applyFill="1" applyBorder="1" applyAlignment="1">
      <alignment horizontal="left" vertical="center"/>
    </xf>
    <xf numFmtId="0" fontId="27" fillId="33" borderId="11" xfId="0" applyFont="1" applyFill="1" applyBorder="1" applyAlignment="1">
      <alignment vertical="center" wrapText="1"/>
    </xf>
    <xf numFmtId="0" fontId="29" fillId="33" borderId="11" xfId="0" applyFont="1" applyFill="1" applyBorder="1" applyAlignment="1">
      <alignment horizontal="right" vertical="center" wrapText="1"/>
    </xf>
    <xf numFmtId="0" fontId="28" fillId="33" borderId="0" xfId="0" applyFont="1" applyFill="1" applyAlignment="1">
      <alignment/>
    </xf>
    <xf numFmtId="0" fontId="28" fillId="33" borderId="11" xfId="0" applyFont="1" applyFill="1" applyBorder="1" applyAlignment="1">
      <alignment/>
    </xf>
    <xf numFmtId="0" fontId="29" fillId="33" borderId="0" xfId="0" applyFont="1" applyFill="1" applyAlignment="1">
      <alignment/>
    </xf>
    <xf numFmtId="0" fontId="28" fillId="33" borderId="0" xfId="0" applyFont="1" applyFill="1" applyAlignment="1">
      <alignment vertical="center"/>
    </xf>
    <xf numFmtId="0" fontId="28" fillId="33" borderId="0" xfId="0" applyFont="1" applyFill="1" applyAlignment="1">
      <alignment vertical="center" wrapText="1"/>
    </xf>
    <xf numFmtId="0" fontId="19" fillId="0" borderId="21" xfId="54" applyFont="1" applyFill="1" applyBorder="1" applyAlignment="1">
      <alignment vertical="center" wrapText="1"/>
      <protection/>
    </xf>
    <xf numFmtId="190" fontId="19" fillId="0" borderId="22" xfId="54" applyNumberFormat="1" applyFont="1" applyFill="1" applyBorder="1" applyAlignment="1">
      <alignment horizontal="center" vertical="center" wrapText="1"/>
      <protection/>
    </xf>
    <xf numFmtId="190" fontId="19" fillId="0" borderId="23" xfId="54" applyNumberFormat="1" applyFont="1" applyFill="1" applyBorder="1" applyAlignment="1">
      <alignment horizontal="center" vertical="center" wrapText="1"/>
      <protection/>
    </xf>
    <xf numFmtId="0" fontId="19" fillId="0" borderId="24" xfId="54" applyFont="1" applyFill="1" applyBorder="1" applyAlignment="1">
      <alignment vertical="center" wrapText="1"/>
      <protection/>
    </xf>
    <xf numFmtId="190" fontId="19" fillId="0" borderId="11" xfId="54" applyNumberFormat="1" applyFont="1" applyFill="1" applyBorder="1" applyAlignment="1">
      <alignment horizontal="center" vertical="center" wrapText="1"/>
      <protection/>
    </xf>
    <xf numFmtId="190" fontId="19" fillId="0" borderId="25" xfId="54" applyNumberFormat="1" applyFont="1" applyFill="1" applyBorder="1" applyAlignment="1">
      <alignment horizontal="center" vertical="center" wrapText="1"/>
      <protection/>
    </xf>
    <xf numFmtId="14" fontId="19" fillId="0" borderId="25" xfId="54" applyNumberFormat="1" applyFont="1" applyFill="1" applyBorder="1" applyAlignment="1">
      <alignment horizontal="left" vertical="center" wrapText="1"/>
      <protection/>
    </xf>
    <xf numFmtId="190" fontId="19" fillId="0" borderId="24" xfId="54" applyNumberFormat="1" applyFont="1" applyFill="1" applyBorder="1" applyAlignment="1">
      <alignment horizontal="center" vertical="center" wrapText="1"/>
      <protection/>
    </xf>
    <xf numFmtId="14" fontId="19" fillId="0" borderId="24" xfId="54" applyNumberFormat="1" applyFont="1" applyFill="1" applyBorder="1" applyAlignment="1">
      <alignment horizontal="left" vertical="center" wrapText="1"/>
      <protection/>
    </xf>
    <xf numFmtId="0" fontId="19" fillId="0" borderId="26" xfId="54" applyFont="1" applyFill="1" applyBorder="1" applyAlignment="1">
      <alignment vertical="center" wrapText="1"/>
      <protection/>
    </xf>
    <xf numFmtId="190" fontId="19" fillId="0" borderId="26" xfId="54" applyNumberFormat="1" applyFont="1" applyFill="1" applyBorder="1" applyAlignment="1">
      <alignment horizontal="center" vertical="center" wrapText="1"/>
      <protection/>
    </xf>
    <xf numFmtId="14" fontId="19" fillId="0" borderId="26" xfId="54" applyNumberFormat="1" applyFont="1" applyFill="1" applyBorder="1" applyAlignment="1">
      <alignment horizontal="left" vertical="center" wrapText="1"/>
      <protection/>
    </xf>
    <xf numFmtId="0" fontId="19" fillId="0" borderId="26" xfId="54" applyFont="1" applyFill="1" applyBorder="1" applyAlignment="1">
      <alignment horizontal="left" vertical="center" wrapText="1"/>
      <protection/>
    </xf>
    <xf numFmtId="0" fontId="9" fillId="33" borderId="11" xfId="0" applyFont="1" applyFill="1" applyBorder="1" applyAlignment="1">
      <alignment horizontal="right" vertical="center" wrapText="1"/>
    </xf>
    <xf numFmtId="0" fontId="0" fillId="33" borderId="11" xfId="0" applyFill="1" applyBorder="1" applyAlignment="1">
      <alignment/>
    </xf>
    <xf numFmtId="0" fontId="29" fillId="33" borderId="11" xfId="0" applyFont="1" applyFill="1" applyBorder="1" applyAlignment="1">
      <alignment vertical="center"/>
    </xf>
    <xf numFmtId="0" fontId="3" fillId="34" borderId="0" xfId="0" applyFont="1" applyFill="1" applyAlignment="1">
      <alignment/>
    </xf>
    <xf numFmtId="0" fontId="9" fillId="34" borderId="0" xfId="0" applyFont="1" applyFill="1" applyAlignment="1">
      <alignment/>
    </xf>
    <xf numFmtId="0" fontId="9" fillId="34" borderId="0" xfId="0" applyFont="1" applyFill="1" applyAlignment="1">
      <alignment horizontal="right"/>
    </xf>
    <xf numFmtId="0" fontId="3" fillId="34" borderId="14" xfId="0" applyFont="1" applyFill="1" applyBorder="1" applyAlignment="1" applyProtection="1">
      <alignment/>
      <protection locked="0"/>
    </xf>
    <xf numFmtId="0" fontId="3" fillId="34" borderId="14" xfId="0" applyFont="1" applyFill="1" applyBorder="1" applyAlignment="1" applyProtection="1">
      <alignment horizontal="right"/>
      <protection locked="0"/>
    </xf>
    <xf numFmtId="3" fontId="3" fillId="0" borderId="14" xfId="0" applyNumberFormat="1" applyFont="1" applyFill="1" applyBorder="1" applyAlignment="1" applyProtection="1">
      <alignment horizontal="right"/>
      <protection locked="0"/>
    </xf>
    <xf numFmtId="3" fontId="3" fillId="34" borderId="14" xfId="0" applyNumberFormat="1" applyFont="1" applyFill="1" applyBorder="1" applyAlignment="1" applyProtection="1">
      <alignment horizontal="right"/>
      <protection locked="0"/>
    </xf>
    <xf numFmtId="0" fontId="4" fillId="34" borderId="0" xfId="0" applyFont="1" applyFill="1" applyAlignment="1">
      <alignment/>
    </xf>
    <xf numFmtId="0" fontId="9" fillId="33" borderId="11" xfId="0" applyFont="1" applyFill="1" applyBorder="1" applyAlignment="1">
      <alignment/>
    </xf>
    <xf numFmtId="0" fontId="4" fillId="34" borderId="0" xfId="0" applyFont="1" applyFill="1" applyBorder="1" applyAlignment="1">
      <alignment/>
    </xf>
    <xf numFmtId="0" fontId="3" fillId="0" borderId="14" xfId="0" applyFont="1" applyFill="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protection locked="0"/>
    </xf>
    <xf numFmtId="190" fontId="30" fillId="0" borderId="10" xfId="0" applyNumberFormat="1" applyFont="1" applyFill="1" applyBorder="1" applyAlignment="1">
      <alignment horizontal="center" vertical="center"/>
    </xf>
    <xf numFmtId="190" fontId="7" fillId="0" borderId="10" xfId="0" applyNumberFormat="1" applyFont="1" applyFill="1" applyBorder="1" applyAlignment="1">
      <alignment horizontal="center" vertical="center"/>
    </xf>
    <xf numFmtId="0" fontId="3" fillId="0" borderId="16" xfId="0" applyFont="1" applyFill="1" applyBorder="1" applyAlignment="1" applyProtection="1">
      <alignment vertical="center"/>
      <protection locked="0"/>
    </xf>
    <xf numFmtId="190" fontId="3" fillId="0" borderId="16" xfId="0" applyNumberFormat="1" applyFont="1" applyFill="1" applyBorder="1" applyAlignment="1">
      <alignment horizontal="center" vertical="center"/>
    </xf>
    <xf numFmtId="0" fontId="3" fillId="0" borderId="12"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190" fontId="3" fillId="0" borderId="13" xfId="0" applyNumberFormat="1" applyFont="1" applyFill="1" applyBorder="1" applyAlignment="1">
      <alignment horizontal="center" vertical="center"/>
    </xf>
    <xf numFmtId="0" fontId="7" fillId="0" borderId="14" xfId="0" applyFont="1" applyFill="1" applyBorder="1" applyAlignment="1" applyProtection="1">
      <alignment vertical="center"/>
      <protection locked="0"/>
    </xf>
    <xf numFmtId="190" fontId="30" fillId="0" borderId="14" xfId="0" applyNumberFormat="1" applyFont="1" applyFill="1" applyBorder="1" applyAlignment="1">
      <alignment horizontal="center" vertical="center"/>
    </xf>
    <xf numFmtId="190" fontId="7" fillId="0" borderId="14" xfId="0" applyNumberFormat="1" applyFont="1" applyFill="1" applyBorder="1" applyAlignment="1">
      <alignment horizontal="center" vertical="center"/>
    </xf>
    <xf numFmtId="0" fontId="12" fillId="0" borderId="10" xfId="0" applyFont="1" applyFill="1" applyBorder="1" applyAlignment="1">
      <alignment vertical="center"/>
    </xf>
    <xf numFmtId="0" fontId="12" fillId="0" borderId="10" xfId="0" applyFont="1" applyFill="1" applyBorder="1" applyAlignment="1">
      <alignment/>
    </xf>
    <xf numFmtId="0" fontId="3" fillId="0" borderId="12" xfId="0" applyFont="1" applyFill="1" applyBorder="1" applyAlignment="1" applyProtection="1">
      <alignment horizontal="left" vertical="center" indent="2"/>
      <protection locked="0"/>
    </xf>
    <xf numFmtId="0" fontId="3" fillId="0" borderId="13" xfId="0" applyFont="1" applyFill="1" applyBorder="1" applyAlignment="1" applyProtection="1">
      <alignment horizontal="left" vertical="center" indent="2"/>
      <protection locked="0"/>
    </xf>
    <xf numFmtId="0" fontId="4" fillId="33" borderId="14" xfId="0" applyFont="1" applyFill="1" applyBorder="1" applyAlignment="1">
      <alignment/>
    </xf>
    <xf numFmtId="0" fontId="4" fillId="33" borderId="11" xfId="0" applyFont="1" applyFill="1" applyBorder="1" applyAlignment="1">
      <alignment/>
    </xf>
    <xf numFmtId="0" fontId="9" fillId="33" borderId="11" xfId="0" applyFont="1" applyFill="1" applyBorder="1" applyAlignment="1">
      <alignment/>
    </xf>
    <xf numFmtId="0" fontId="7" fillId="34" borderId="10" xfId="0" applyFont="1" applyFill="1" applyBorder="1" applyAlignment="1" applyProtection="1">
      <alignment horizontal="center" vertical="center" wrapText="1"/>
      <protection locked="0"/>
    </xf>
    <xf numFmtId="190" fontId="7" fillId="34" borderId="11" xfId="0" applyNumberFormat="1" applyFont="1" applyFill="1" applyBorder="1" applyAlignment="1">
      <alignment horizontal="center" vertical="center"/>
    </xf>
    <xf numFmtId="188" fontId="7" fillId="0" borderId="11" xfId="0" applyNumberFormat="1" applyFont="1" applyFill="1" applyBorder="1" applyAlignment="1">
      <alignment horizontal="center" vertical="center"/>
    </xf>
    <xf numFmtId="0" fontId="3" fillId="33" borderId="27" xfId="0" applyFont="1" applyFill="1" applyBorder="1" applyAlignment="1" applyProtection="1">
      <alignment vertical="center"/>
      <protection locked="0"/>
    </xf>
    <xf numFmtId="190" fontId="3" fillId="33" borderId="27" xfId="0" applyNumberFormat="1" applyFont="1" applyFill="1" applyBorder="1" applyAlignment="1">
      <alignment horizontal="center" vertical="center"/>
    </xf>
    <xf numFmtId="188" fontId="3" fillId="0" borderId="27" xfId="0" applyNumberFormat="1" applyFont="1" applyFill="1" applyBorder="1" applyAlignment="1">
      <alignment horizontal="center" vertical="center"/>
    </xf>
    <xf numFmtId="0" fontId="3" fillId="33" borderId="28" xfId="0" applyFont="1" applyFill="1" applyBorder="1" applyAlignment="1" applyProtection="1">
      <alignment vertical="center"/>
      <protection locked="0"/>
    </xf>
    <xf numFmtId="190" fontId="3" fillId="33" borderId="28" xfId="0" applyNumberFormat="1" applyFont="1" applyFill="1" applyBorder="1" applyAlignment="1">
      <alignment horizontal="center" vertical="center"/>
    </xf>
    <xf numFmtId="188" fontId="3" fillId="0" borderId="28" xfId="0" applyNumberFormat="1" applyFont="1" applyFill="1" applyBorder="1" applyAlignment="1">
      <alignment horizontal="center" vertical="center"/>
    </xf>
    <xf numFmtId="0" fontId="7" fillId="33" borderId="10" xfId="0" applyFont="1" applyFill="1" applyBorder="1" applyAlignment="1" applyProtection="1">
      <alignment vertical="center"/>
      <protection locked="0"/>
    </xf>
    <xf numFmtId="190" fontId="7" fillId="34" borderId="10" xfId="0" applyNumberFormat="1" applyFont="1" applyFill="1" applyBorder="1" applyAlignment="1">
      <alignment horizontal="center" vertical="center"/>
    </xf>
    <xf numFmtId="190" fontId="7" fillId="33" borderId="10" xfId="0" applyNumberFormat="1" applyFont="1" applyFill="1" applyBorder="1" applyAlignment="1">
      <alignment horizontal="center" vertical="center"/>
    </xf>
    <xf numFmtId="188" fontId="7" fillId="0" borderId="10" xfId="0" applyNumberFormat="1" applyFont="1" applyFill="1" applyBorder="1" applyAlignment="1">
      <alignment horizontal="center" vertical="center"/>
    </xf>
    <xf numFmtId="0" fontId="7" fillId="34" borderId="14" xfId="0" applyFont="1" applyFill="1" applyBorder="1" applyAlignment="1" applyProtection="1">
      <alignment vertical="center"/>
      <protection locked="0"/>
    </xf>
    <xf numFmtId="190" fontId="7" fillId="34" borderId="14" xfId="0" applyNumberFormat="1" applyFont="1" applyFill="1" applyBorder="1" applyAlignment="1">
      <alignment horizontal="center" vertical="center"/>
    </xf>
    <xf numFmtId="0" fontId="3" fillId="33" borderId="10" xfId="0" applyFont="1" applyFill="1" applyBorder="1" applyAlignment="1">
      <alignment vertical="center"/>
    </xf>
    <xf numFmtId="0" fontId="3" fillId="0" borderId="10" xfId="0" applyFont="1" applyFill="1" applyBorder="1" applyAlignment="1">
      <alignment/>
    </xf>
    <xf numFmtId="0" fontId="3" fillId="33" borderId="29" xfId="0" applyFont="1" applyFill="1" applyBorder="1" applyAlignment="1" applyProtection="1">
      <alignment vertical="center"/>
      <protection locked="0"/>
    </xf>
    <xf numFmtId="190" fontId="3" fillId="34" borderId="29" xfId="0" applyNumberFormat="1" applyFont="1" applyFill="1" applyBorder="1" applyAlignment="1">
      <alignment horizontal="center" vertical="center"/>
    </xf>
    <xf numFmtId="190" fontId="3" fillId="33" borderId="29" xfId="0" applyNumberFormat="1" applyFont="1" applyFill="1" applyBorder="1" applyAlignment="1">
      <alignment horizontal="center" vertical="center"/>
    </xf>
    <xf numFmtId="188" fontId="3" fillId="0" borderId="29" xfId="0" applyNumberFormat="1" applyFont="1" applyFill="1" applyBorder="1" applyAlignment="1">
      <alignment horizontal="center" vertical="center"/>
    </xf>
    <xf numFmtId="0" fontId="3" fillId="33" borderId="0" xfId="0" applyFont="1" applyFill="1" applyBorder="1" applyAlignment="1" applyProtection="1">
      <alignment vertical="center"/>
      <protection locked="0"/>
    </xf>
    <xf numFmtId="190" fontId="3" fillId="34" borderId="0" xfId="0" applyNumberFormat="1" applyFont="1" applyFill="1" applyBorder="1" applyAlignment="1">
      <alignment horizontal="center" vertical="center"/>
    </xf>
    <xf numFmtId="0" fontId="3" fillId="0" borderId="0" xfId="0" applyFont="1" applyFill="1" applyBorder="1" applyAlignment="1">
      <alignment/>
    </xf>
    <xf numFmtId="0" fontId="3" fillId="33" borderId="27" xfId="0" applyFont="1" applyFill="1" applyBorder="1" applyAlignment="1" applyProtection="1">
      <alignment horizontal="left" vertical="center" indent="2"/>
      <protection locked="0"/>
    </xf>
    <xf numFmtId="190" fontId="3" fillId="34" borderId="27" xfId="0" applyNumberFormat="1" applyFont="1" applyFill="1" applyBorder="1" applyAlignment="1">
      <alignment horizontal="center" vertical="center"/>
    </xf>
    <xf numFmtId="190" fontId="3" fillId="0" borderId="27" xfId="0" applyNumberFormat="1" applyFont="1" applyFill="1" applyBorder="1" applyAlignment="1">
      <alignment horizontal="center" vertical="center"/>
    </xf>
    <xf numFmtId="0" fontId="3" fillId="33" borderId="28" xfId="0" applyFont="1" applyFill="1" applyBorder="1" applyAlignment="1" applyProtection="1">
      <alignment horizontal="left" vertical="center" indent="2"/>
      <protection locked="0"/>
    </xf>
    <xf numFmtId="190" fontId="3" fillId="34" borderId="28" xfId="0" applyNumberFormat="1" applyFont="1" applyFill="1" applyBorder="1" applyAlignment="1">
      <alignment horizontal="center" vertical="center"/>
    </xf>
    <xf numFmtId="190" fontId="3" fillId="0" borderId="28" xfId="0" applyNumberFormat="1" applyFont="1" applyFill="1" applyBorder="1" applyAlignment="1">
      <alignment horizontal="center" vertical="center"/>
    </xf>
    <xf numFmtId="0" fontId="7" fillId="34" borderId="0" xfId="0" applyFont="1" applyFill="1" applyBorder="1" applyAlignment="1">
      <alignment horizontal="center" vertical="center" wrapText="1"/>
    </xf>
    <xf numFmtId="0" fontId="3" fillId="34" borderId="14" xfId="0" applyFont="1" applyFill="1" applyBorder="1" applyAlignment="1">
      <alignment horizontal="center" vertical="center"/>
    </xf>
    <xf numFmtId="0" fontId="3" fillId="34" borderId="14" xfId="0" applyFont="1" applyFill="1" applyBorder="1" applyAlignment="1">
      <alignment horizontal="center" vertical="center" wrapText="1"/>
    </xf>
    <xf numFmtId="0" fontId="7" fillId="34" borderId="10" xfId="0" applyFont="1" applyFill="1" applyBorder="1" applyAlignment="1" applyProtection="1">
      <alignment vertical="center"/>
      <protection locked="0"/>
    </xf>
    <xf numFmtId="0" fontId="7" fillId="34" borderId="10" xfId="0" applyFont="1" applyFill="1" applyBorder="1" applyAlignment="1">
      <alignment horizontal="center" vertical="center"/>
    </xf>
    <xf numFmtId="3" fontId="7" fillId="34" borderId="10" xfId="0" applyNumberFormat="1" applyFont="1" applyFill="1" applyBorder="1" applyAlignment="1">
      <alignment horizontal="center" vertical="center"/>
    </xf>
    <xf numFmtId="0" fontId="3" fillId="34" borderId="0" xfId="0" applyFont="1" applyFill="1" applyBorder="1" applyAlignment="1" applyProtection="1">
      <alignment vertical="center"/>
      <protection locked="0"/>
    </xf>
    <xf numFmtId="0" fontId="3" fillId="34" borderId="0" xfId="0" applyFont="1" applyFill="1" applyBorder="1" applyAlignment="1">
      <alignment horizontal="center" vertical="center"/>
    </xf>
    <xf numFmtId="3" fontId="3" fillId="34" borderId="0" xfId="0" applyNumberFormat="1" applyFont="1" applyFill="1" applyBorder="1" applyAlignment="1">
      <alignment horizontal="center" vertical="center"/>
    </xf>
    <xf numFmtId="0" fontId="3" fillId="34" borderId="27" xfId="0" applyFont="1" applyFill="1" applyBorder="1" applyAlignment="1" applyProtection="1">
      <alignment vertical="center"/>
      <protection locked="0"/>
    </xf>
    <xf numFmtId="0" fontId="3" fillId="34" borderId="27" xfId="0" applyFont="1" applyFill="1" applyBorder="1" applyAlignment="1">
      <alignment horizontal="center" vertical="center"/>
    </xf>
    <xf numFmtId="3" fontId="3" fillId="34" borderId="27" xfId="0" applyNumberFormat="1" applyFont="1" applyFill="1" applyBorder="1" applyAlignment="1">
      <alignment horizontal="center" vertical="center"/>
    </xf>
    <xf numFmtId="0" fontId="3" fillId="34" borderId="16" xfId="0" applyFont="1" applyFill="1" applyBorder="1" applyAlignment="1" applyProtection="1">
      <alignment vertical="center"/>
      <protection locked="0"/>
    </xf>
    <xf numFmtId="0" fontId="3" fillId="34" borderId="16" xfId="0" applyFont="1" applyFill="1" applyBorder="1" applyAlignment="1">
      <alignment horizontal="center" vertical="center"/>
    </xf>
    <xf numFmtId="190" fontId="3" fillId="34" borderId="16" xfId="0" applyNumberFormat="1" applyFont="1" applyFill="1" applyBorder="1" applyAlignment="1">
      <alignment horizontal="center" vertical="center"/>
    </xf>
    <xf numFmtId="3" fontId="3" fillId="34" borderId="16" xfId="0" applyNumberFormat="1" applyFont="1" applyFill="1" applyBorder="1" applyAlignment="1">
      <alignment horizontal="center" vertical="center"/>
    </xf>
    <xf numFmtId="0" fontId="3" fillId="34" borderId="12" xfId="0" applyFont="1" applyFill="1" applyBorder="1" applyAlignment="1" applyProtection="1">
      <alignment vertical="center"/>
      <protection locked="0"/>
    </xf>
    <xf numFmtId="0" fontId="3" fillId="34" borderId="12" xfId="0" applyFont="1" applyFill="1" applyBorder="1" applyAlignment="1">
      <alignment horizontal="center" vertical="center"/>
    </xf>
    <xf numFmtId="190" fontId="3" fillId="34" borderId="12" xfId="0" applyNumberFormat="1" applyFont="1" applyFill="1" applyBorder="1" applyAlignment="1">
      <alignment horizontal="center" vertical="center"/>
    </xf>
    <xf numFmtId="3" fontId="3" fillId="34" borderId="12" xfId="0" applyNumberFormat="1" applyFont="1" applyFill="1" applyBorder="1" applyAlignment="1">
      <alignment horizontal="center" vertical="center"/>
    </xf>
    <xf numFmtId="0" fontId="3" fillId="34" borderId="13" xfId="0" applyFont="1" applyFill="1" applyBorder="1" applyAlignment="1" applyProtection="1">
      <alignment vertical="center"/>
      <protection locked="0"/>
    </xf>
    <xf numFmtId="0" fontId="3" fillId="34" borderId="13" xfId="0" applyFont="1" applyFill="1" applyBorder="1" applyAlignment="1">
      <alignment horizontal="center" vertical="center"/>
    </xf>
    <xf numFmtId="190" fontId="3" fillId="34" borderId="13" xfId="0" applyNumberFormat="1" applyFont="1" applyFill="1" applyBorder="1" applyAlignment="1">
      <alignment horizontal="center" vertical="center"/>
    </xf>
    <xf numFmtId="3" fontId="3" fillId="34" borderId="13" xfId="0" applyNumberFormat="1" applyFont="1" applyFill="1" applyBorder="1" applyAlignment="1">
      <alignment horizontal="center" vertical="center"/>
    </xf>
    <xf numFmtId="0" fontId="7" fillId="34" borderId="14" xfId="0" applyFont="1" applyFill="1" applyBorder="1" applyAlignment="1">
      <alignment horizontal="center" vertical="center"/>
    </xf>
    <xf numFmtId="3" fontId="7" fillId="34" borderId="14" xfId="0" applyNumberFormat="1" applyFont="1" applyFill="1" applyBorder="1" applyAlignment="1">
      <alignment horizontal="center" vertical="center"/>
    </xf>
    <xf numFmtId="0" fontId="3" fillId="34" borderId="12" xfId="0" applyFont="1" applyFill="1" applyBorder="1" applyAlignment="1" applyProtection="1">
      <alignment horizontal="left" vertical="center" indent="2"/>
      <protection locked="0"/>
    </xf>
    <xf numFmtId="0" fontId="3" fillId="34" borderId="13" xfId="0" applyFont="1" applyFill="1" applyBorder="1" applyAlignment="1" applyProtection="1">
      <alignment horizontal="left" vertical="center" indent="2"/>
      <protection locked="0"/>
    </xf>
    <xf numFmtId="0" fontId="4" fillId="34" borderId="0" xfId="0" applyFont="1" applyFill="1" applyBorder="1" applyAlignment="1">
      <alignment horizontal="left" vertical="center" wrapText="1"/>
    </xf>
    <xf numFmtId="0" fontId="0" fillId="0" borderId="14" xfId="0" applyBorder="1" applyAlignment="1">
      <alignment horizontal="center" vertical="center" wrapText="1"/>
    </xf>
    <xf numFmtId="0" fontId="7" fillId="34" borderId="14" xfId="0" applyFont="1" applyFill="1" applyBorder="1" applyAlignment="1">
      <alignment horizontal="center" vertical="center" wrapText="1"/>
    </xf>
    <xf numFmtId="0" fontId="3" fillId="34" borderId="14" xfId="0" applyFont="1" applyFill="1" applyBorder="1" applyAlignment="1">
      <alignment/>
    </xf>
    <xf numFmtId="188" fontId="7" fillId="34" borderId="10" xfId="0" applyNumberFormat="1" applyFont="1" applyFill="1" applyBorder="1" applyAlignment="1">
      <alignment horizontal="center" vertical="center"/>
    </xf>
    <xf numFmtId="188" fontId="3" fillId="34" borderId="16" xfId="0" applyNumberFormat="1" applyFont="1" applyFill="1" applyBorder="1" applyAlignment="1">
      <alignment horizontal="center" vertical="center"/>
    </xf>
    <xf numFmtId="188" fontId="3" fillId="34" borderId="12" xfId="0" applyNumberFormat="1" applyFont="1" applyFill="1" applyBorder="1" applyAlignment="1">
      <alignment horizontal="center" vertical="center"/>
    </xf>
    <xf numFmtId="188" fontId="3" fillId="34" borderId="13" xfId="0" applyNumberFormat="1" applyFont="1" applyFill="1" applyBorder="1" applyAlignment="1">
      <alignment horizontal="center" vertical="center"/>
    </xf>
    <xf numFmtId="188" fontId="7" fillId="34" borderId="14" xfId="0" applyNumberFormat="1" applyFont="1" applyFill="1" applyBorder="1" applyAlignment="1">
      <alignment horizontal="center" vertical="center"/>
    </xf>
    <xf numFmtId="3" fontId="3" fillId="34" borderId="10" xfId="0" applyNumberFormat="1" applyFont="1" applyFill="1" applyBorder="1" applyAlignment="1">
      <alignment horizontal="center" vertical="center"/>
    </xf>
    <xf numFmtId="188" fontId="3" fillId="34" borderId="10" xfId="0" applyNumberFormat="1" applyFont="1" applyFill="1" applyBorder="1" applyAlignment="1">
      <alignment horizontal="center" vertical="center"/>
    </xf>
    <xf numFmtId="0" fontId="3" fillId="34" borderId="0" xfId="0" applyFont="1" applyFill="1" applyAlignment="1">
      <alignment horizontal="right"/>
    </xf>
    <xf numFmtId="3" fontId="3" fillId="34" borderId="0" xfId="0" applyNumberFormat="1" applyFont="1" applyFill="1" applyAlignment="1">
      <alignment horizontal="right"/>
    </xf>
    <xf numFmtId="0" fontId="7" fillId="0" borderId="14" xfId="0" applyFont="1" applyFill="1" applyBorder="1" applyAlignment="1">
      <alignment horizontal="center" vertical="center" wrapText="1"/>
    </xf>
    <xf numFmtId="188"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19" fillId="0" borderId="17" xfId="54" applyFont="1" applyFill="1" applyBorder="1" applyAlignment="1">
      <alignment vertical="center" wrapText="1"/>
      <protection/>
    </xf>
    <xf numFmtId="190" fontId="19" fillId="0" borderId="22" xfId="54" applyNumberFormat="1" applyFont="1" applyFill="1" applyBorder="1" applyAlignment="1">
      <alignment horizontal="left" vertical="center" wrapText="1"/>
      <protection/>
    </xf>
    <xf numFmtId="0" fontId="19" fillId="0" borderId="14" xfId="54" applyFont="1" applyFill="1" applyBorder="1" applyAlignment="1">
      <alignment vertical="center" wrapText="1"/>
      <protection/>
    </xf>
    <xf numFmtId="0" fontId="9" fillId="0" borderId="0" xfId="0" applyFont="1" applyFill="1" applyAlignment="1">
      <alignment vertical="top"/>
    </xf>
    <xf numFmtId="0" fontId="19" fillId="0" borderId="30" xfId="54" applyFont="1" applyFill="1" applyBorder="1" applyAlignment="1">
      <alignment vertical="center" wrapText="1"/>
      <protection/>
    </xf>
    <xf numFmtId="0" fontId="19" fillId="0" borderId="17" xfId="54" applyNumberFormat="1" applyFont="1" applyFill="1" applyBorder="1" applyAlignment="1">
      <alignment horizontal="left" vertical="center" wrapText="1"/>
      <protection/>
    </xf>
    <xf numFmtId="0" fontId="3" fillId="0" borderId="0" xfId="0" applyFont="1" applyFill="1" applyBorder="1" applyAlignment="1">
      <alignment vertical="center" wrapText="1"/>
    </xf>
    <xf numFmtId="190" fontId="3" fillId="0" borderId="0" xfId="56" applyNumberFormat="1" applyFont="1" applyFill="1" applyBorder="1" applyAlignment="1">
      <alignment horizontal="center" vertical="center" wrapText="1"/>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vertical="center" wrapText="1"/>
    </xf>
    <xf numFmtId="0" fontId="9" fillId="0" borderId="0" xfId="0" applyFont="1" applyFill="1" applyAlignment="1">
      <alignment vertical="top" wrapText="1"/>
    </xf>
    <xf numFmtId="14" fontId="19" fillId="0" borderId="30" xfId="54" applyNumberFormat="1" applyFont="1" applyFill="1" applyBorder="1" applyAlignment="1">
      <alignment horizontal="left" vertical="center" wrapText="1"/>
      <protection/>
    </xf>
    <xf numFmtId="0" fontId="19" fillId="0" borderId="30" xfId="54" applyNumberFormat="1" applyFont="1" applyFill="1" applyBorder="1" applyAlignment="1">
      <alignment vertical="center" wrapText="1"/>
      <protection/>
    </xf>
    <xf numFmtId="0" fontId="19" fillId="0" borderId="0" xfId="54" applyFont="1" applyFill="1" applyBorder="1" applyAlignment="1">
      <alignment vertical="top" wrapText="1"/>
      <protection/>
    </xf>
    <xf numFmtId="190" fontId="19" fillId="0" borderId="30" xfId="54" applyNumberFormat="1" applyFont="1" applyFill="1" applyBorder="1" applyAlignment="1">
      <alignment horizontal="center" vertical="center" wrapText="1"/>
      <protection/>
    </xf>
    <xf numFmtId="0" fontId="9" fillId="0" borderId="0" xfId="0" applyFont="1" applyFill="1" applyBorder="1" applyAlignment="1">
      <alignment vertical="top"/>
    </xf>
    <xf numFmtId="0" fontId="19" fillId="0" borderId="11" xfId="54" applyFont="1" applyFill="1" applyBorder="1" applyAlignment="1">
      <alignment vertical="top" wrapText="1"/>
      <protection/>
    </xf>
    <xf numFmtId="0" fontId="19" fillId="0" borderId="11" xfId="54" applyFont="1" applyFill="1" applyBorder="1" applyAlignment="1">
      <alignment vertical="center" wrapText="1"/>
      <protection/>
    </xf>
    <xf numFmtId="190" fontId="19" fillId="0" borderId="31" xfId="54" applyNumberFormat="1" applyFont="1" applyFill="1" applyBorder="1" applyAlignment="1">
      <alignment horizontal="center" vertical="center" wrapText="1"/>
      <protection/>
    </xf>
    <xf numFmtId="0" fontId="19" fillId="0" borderId="31" xfId="54" applyFont="1" applyFill="1" applyBorder="1" applyAlignment="1">
      <alignment vertical="center" wrapText="1"/>
      <protection/>
    </xf>
    <xf numFmtId="0" fontId="19" fillId="0" borderId="11" xfId="0" applyFont="1" applyFill="1" applyBorder="1" applyAlignment="1">
      <alignment vertical="center" wrapText="1"/>
    </xf>
    <xf numFmtId="0" fontId="19" fillId="0" borderId="10" xfId="54" applyFont="1" applyFill="1" applyBorder="1" applyAlignment="1">
      <alignment vertical="center" wrapText="1"/>
      <protection/>
    </xf>
    <xf numFmtId="0" fontId="27" fillId="33" borderId="11" xfId="0" applyFont="1" applyFill="1" applyBorder="1" applyAlignment="1">
      <alignment vertical="center"/>
    </xf>
    <xf numFmtId="0" fontId="6" fillId="33" borderId="11" xfId="0" applyFont="1" applyFill="1" applyBorder="1" applyAlignment="1">
      <alignment vertical="center"/>
    </xf>
    <xf numFmtId="190" fontId="27" fillId="33" borderId="11" xfId="0" applyNumberFormat="1" applyFont="1" applyFill="1" applyBorder="1" applyAlignment="1">
      <alignment vertical="center" wrapText="1"/>
    </xf>
    <xf numFmtId="190" fontId="27" fillId="33" borderId="11" xfId="0" applyNumberFormat="1" applyFont="1" applyFill="1" applyBorder="1" applyAlignment="1">
      <alignment vertical="center"/>
    </xf>
    <xf numFmtId="0" fontId="27" fillId="33" borderId="11" xfId="0" applyFont="1" applyFill="1" applyBorder="1" applyAlignment="1">
      <alignment horizontal="left" vertical="center"/>
    </xf>
    <xf numFmtId="0" fontId="6" fillId="33" borderId="11" xfId="0" applyFont="1" applyFill="1" applyBorder="1" applyAlignment="1">
      <alignment horizontal="left" vertical="center"/>
    </xf>
    <xf numFmtId="0" fontId="16" fillId="33" borderId="14" xfId="0" applyFont="1" applyFill="1" applyBorder="1" applyAlignment="1">
      <alignment horizontal="center" vertical="center"/>
    </xf>
    <xf numFmtId="0" fontId="27" fillId="33" borderId="11" xfId="0" applyFont="1" applyFill="1" applyBorder="1" applyAlignment="1">
      <alignment horizontal="left"/>
    </xf>
    <xf numFmtId="0" fontId="7" fillId="34" borderId="11" xfId="0" applyFont="1" applyFill="1" applyBorder="1" applyAlignment="1" applyProtection="1">
      <alignment vertical="center"/>
      <protection locked="0"/>
    </xf>
    <xf numFmtId="190" fontId="7" fillId="34" borderId="16" xfId="0" applyNumberFormat="1" applyFont="1" applyFill="1" applyBorder="1" applyAlignment="1">
      <alignment horizontal="center" vertical="center"/>
    </xf>
    <xf numFmtId="0" fontId="7" fillId="34" borderId="12" xfId="0" applyFont="1" applyFill="1" applyBorder="1" applyAlignment="1" applyProtection="1">
      <alignment vertical="center"/>
      <protection locked="0"/>
    </xf>
    <xf numFmtId="190" fontId="7" fillId="34" borderId="12" xfId="0" applyNumberFormat="1" applyFont="1" applyFill="1" applyBorder="1" applyAlignment="1">
      <alignment horizontal="center" vertical="center"/>
    </xf>
    <xf numFmtId="0" fontId="7" fillId="34" borderId="13" xfId="0" applyFont="1" applyFill="1" applyBorder="1" applyAlignment="1" applyProtection="1">
      <alignment vertical="center"/>
      <protection locked="0"/>
    </xf>
    <xf numFmtId="0" fontId="7" fillId="34" borderId="0" xfId="0" applyFont="1" applyFill="1" applyBorder="1" applyAlignment="1" applyProtection="1">
      <alignment vertical="center"/>
      <protection locked="0"/>
    </xf>
    <xf numFmtId="0" fontId="15" fillId="33" borderId="11" xfId="0" applyFont="1" applyFill="1" applyBorder="1" applyAlignment="1">
      <alignment horizontal="left" vertical="center"/>
    </xf>
    <xf numFmtId="0" fontId="0" fillId="33" borderId="11" xfId="0" applyFill="1" applyBorder="1" applyAlignment="1">
      <alignment vertical="center"/>
    </xf>
    <xf numFmtId="0" fontId="6" fillId="33" borderId="11" xfId="0" applyFont="1" applyFill="1" applyBorder="1" applyAlignment="1">
      <alignment horizontal="left"/>
    </xf>
    <xf numFmtId="0" fontId="1" fillId="33" borderId="0" xfId="46" applyFill="1" applyBorder="1" applyAlignment="1" applyProtection="1">
      <alignment horizontal="left" vertical="center" wrapText="1"/>
      <protection/>
    </xf>
    <xf numFmtId="0" fontId="6" fillId="34" borderId="11" xfId="0" applyFont="1" applyFill="1" applyBorder="1" applyAlignment="1" applyProtection="1">
      <alignment horizontal="left" wrapText="1"/>
      <protection locked="0"/>
    </xf>
    <xf numFmtId="0" fontId="0" fillId="0" borderId="11" xfId="0" applyBorder="1" applyAlignment="1">
      <alignment wrapText="1"/>
    </xf>
    <xf numFmtId="0" fontId="7" fillId="33" borderId="14"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wrapText="1"/>
      <protection locked="0"/>
    </xf>
    <xf numFmtId="0" fontId="3" fillId="33" borderId="0" xfId="0" applyFont="1" applyFill="1" applyAlignment="1">
      <alignment wrapText="1"/>
    </xf>
    <xf numFmtId="0" fontId="0" fillId="33" borderId="0" xfId="0" applyFill="1" applyAlignment="1">
      <alignment wrapText="1"/>
    </xf>
    <xf numFmtId="1" fontId="7" fillId="33" borderId="14" xfId="0" applyNumberFormat="1" applyFont="1" applyFill="1" applyBorder="1" applyAlignment="1">
      <alignment horizontal="center" vertical="center" wrapText="1"/>
    </xf>
    <xf numFmtId="2" fontId="7" fillId="33" borderId="14" xfId="0" applyNumberFormat="1" applyFont="1" applyFill="1" applyBorder="1" applyAlignment="1">
      <alignment horizontal="center" vertical="center" wrapText="1"/>
    </xf>
    <xf numFmtId="0" fontId="4" fillId="33" borderId="14" xfId="0" applyFont="1" applyFill="1" applyBorder="1" applyAlignment="1">
      <alignment horizontal="left" vertical="center" wrapText="1"/>
    </xf>
    <xf numFmtId="0" fontId="6" fillId="34" borderId="11" xfId="0" applyFont="1" applyFill="1" applyBorder="1" applyAlignment="1">
      <alignment horizontal="left" wrapText="1"/>
    </xf>
    <xf numFmtId="0" fontId="3" fillId="33" borderId="0" xfId="0" applyFont="1" applyFill="1" applyBorder="1" applyAlignment="1">
      <alignment horizontal="left" wrapText="1"/>
    </xf>
    <xf numFmtId="0" fontId="0" fillId="33" borderId="0" xfId="0" applyFill="1" applyBorder="1" applyAlignment="1">
      <alignment horizontal="left" wrapText="1"/>
    </xf>
    <xf numFmtId="0" fontId="3" fillId="33" borderId="11" xfId="0" applyFont="1" applyFill="1" applyBorder="1" applyAlignment="1">
      <alignment horizontal="left" wrapText="1"/>
    </xf>
    <xf numFmtId="0" fontId="0" fillId="33" borderId="11" xfId="0" applyFill="1" applyBorder="1" applyAlignment="1">
      <alignment horizontal="left" wrapText="1"/>
    </xf>
    <xf numFmtId="0" fontId="4" fillId="34" borderId="14"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3" fillId="34" borderId="11" xfId="0" applyNumberFormat="1" applyFont="1" applyFill="1" applyBorder="1" applyAlignment="1">
      <alignment wrapText="1"/>
    </xf>
    <xf numFmtId="0" fontId="0" fillId="0" borderId="11" xfId="0" applyNumberFormat="1" applyBorder="1" applyAlignment="1">
      <alignment wrapText="1"/>
    </xf>
    <xf numFmtId="0" fontId="0" fillId="0" borderId="0" xfId="0" applyNumberFormat="1" applyAlignment="1">
      <alignment wrapText="1"/>
    </xf>
    <xf numFmtId="2" fontId="7" fillId="0" borderId="0" xfId="0" applyNumberFormat="1"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 fontId="7" fillId="0" borderId="0"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4" fillId="33" borderId="0" xfId="0" applyFont="1" applyFill="1" applyBorder="1" applyAlignment="1">
      <alignment horizontal="left" vertical="center" wrapText="1"/>
    </xf>
    <xf numFmtId="0" fontId="6" fillId="33" borderId="11" xfId="0" applyFont="1" applyFill="1" applyBorder="1" applyAlignment="1">
      <alignment horizontal="left" wrapText="1"/>
    </xf>
    <xf numFmtId="0" fontId="3" fillId="33" borderId="0" xfId="0" applyNumberFormat="1" applyFont="1" applyFill="1" applyBorder="1" applyAlignment="1">
      <alignment wrapText="1"/>
    </xf>
    <xf numFmtId="0" fontId="0" fillId="33" borderId="0" xfId="0" applyNumberFormat="1" applyFill="1" applyBorder="1" applyAlignment="1">
      <alignment wrapText="1"/>
    </xf>
    <xf numFmtId="2" fontId="7" fillId="33" borderId="0" xfId="0" applyNumberFormat="1" applyFont="1" applyFill="1" applyBorder="1" applyAlignment="1">
      <alignment horizontal="center" vertical="center" wrapText="1"/>
    </xf>
    <xf numFmtId="0" fontId="3" fillId="33" borderId="0" xfId="0" applyFont="1" applyFill="1" applyBorder="1" applyAlignment="1">
      <alignment horizontal="center" vertical="center"/>
    </xf>
    <xf numFmtId="0" fontId="7" fillId="34" borderId="11" xfId="0" applyFont="1" applyFill="1" applyBorder="1" applyAlignment="1">
      <alignment horizontal="center" vertical="center" wrapText="1"/>
    </xf>
    <xf numFmtId="0" fontId="3" fillId="34" borderId="0" xfId="0" applyFont="1" applyFill="1" applyAlignment="1">
      <alignment horizontal="center" vertical="center" wrapText="1"/>
    </xf>
    <xf numFmtId="0" fontId="3" fillId="34" borderId="14"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4" fillId="33" borderId="0" xfId="0" applyFont="1" applyFill="1" applyBorder="1" applyAlignment="1">
      <alignment vertical="center" wrapText="1"/>
    </xf>
    <xf numFmtId="0" fontId="3" fillId="34" borderId="14"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0"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21" fillId="33" borderId="11" xfId="0" applyFont="1" applyFill="1" applyBorder="1" applyAlignment="1">
      <alignment horizontal="right" vertical="center" wrapText="1"/>
    </xf>
    <xf numFmtId="0" fontId="7" fillId="34" borderId="14"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22" fillId="33" borderId="0" xfId="0" applyFont="1" applyFill="1" applyBorder="1" applyAlignment="1">
      <alignment horizontal="left" vertical="center" wrapText="1"/>
    </xf>
    <xf numFmtId="0" fontId="3" fillId="34" borderId="0" xfId="0" applyFont="1" applyFill="1" applyBorder="1" applyAlignment="1">
      <alignment horizontal="left" wrapText="1"/>
    </xf>
    <xf numFmtId="0" fontId="7" fillId="34"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11" xfId="0" applyFont="1" applyFill="1" applyBorder="1" applyAlignment="1">
      <alignment horizontal="left" wrapText="1"/>
    </xf>
    <xf numFmtId="0" fontId="21" fillId="33" borderId="11" xfId="0" applyFont="1" applyFill="1" applyBorder="1" applyAlignment="1">
      <alignment horizontal="right" wrapText="1"/>
    </xf>
    <xf numFmtId="0" fontId="9" fillId="33" borderId="0"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applyAlignment="1">
      <alignment wrapText="1"/>
    </xf>
    <xf numFmtId="0" fontId="0" fillId="0" borderId="14" xfId="0" applyFill="1" applyBorder="1" applyAlignment="1">
      <alignment wrapText="1"/>
    </xf>
    <xf numFmtId="49" fontId="3" fillId="33" borderId="0" xfId="0" applyNumberFormat="1" applyFont="1" applyFill="1" applyBorder="1" applyAlignment="1">
      <alignment vertical="center" wrapText="1"/>
    </xf>
    <xf numFmtId="0" fontId="0" fillId="33" borderId="0" xfId="0" applyFill="1" applyBorder="1" applyAlignment="1">
      <alignment vertical="center" wrapText="1"/>
    </xf>
    <xf numFmtId="0" fontId="7" fillId="33" borderId="14" xfId="0" applyFont="1" applyFill="1" applyBorder="1" applyAlignment="1" applyProtection="1">
      <alignment horizontal="center" vertical="center" wrapText="1"/>
      <protection/>
    </xf>
    <xf numFmtId="0" fontId="7" fillId="33" borderId="10" xfId="0" applyFont="1" applyFill="1" applyBorder="1" applyAlignment="1">
      <alignment horizontal="center" vertical="center" wrapText="1"/>
    </xf>
    <xf numFmtId="190" fontId="7"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vertical="center" wrapText="1"/>
    </xf>
    <xf numFmtId="0" fontId="0" fillId="33" borderId="11" xfId="0" applyFill="1" applyBorder="1" applyAlignment="1">
      <alignment vertical="center" wrapText="1"/>
    </xf>
    <xf numFmtId="0" fontId="6" fillId="33" borderId="0" xfId="0" applyFont="1" applyFill="1" applyBorder="1" applyAlignment="1">
      <alignment horizontal="left" vertical="center" wrapText="1"/>
    </xf>
    <xf numFmtId="0" fontId="27" fillId="33" borderId="11"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7" fillId="33" borderId="0"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0" xfId="0" applyFont="1" applyFill="1" applyBorder="1" applyAlignment="1">
      <alignment horizontal="center" vertical="center" wrapText="1"/>
    </xf>
    <xf numFmtId="0" fontId="7" fillId="33" borderId="14" xfId="0" applyFont="1" applyFill="1" applyBorder="1" applyAlignment="1">
      <alignment horizontal="center" vertical="center" wrapText="1"/>
    </xf>
    <xf numFmtId="191" fontId="7" fillId="33" borderId="0" xfId="0" applyNumberFormat="1" applyFont="1" applyFill="1" applyBorder="1" applyAlignment="1">
      <alignment horizontal="center" vertical="center" wrapText="1"/>
    </xf>
    <xf numFmtId="191" fontId="7" fillId="33" borderId="14" xfId="0" applyNumberFormat="1" applyFont="1" applyFill="1" applyBorder="1" applyAlignment="1">
      <alignment horizontal="center" vertical="center" wrapText="1"/>
    </xf>
    <xf numFmtId="0" fontId="19" fillId="0" borderId="21" xfId="54" applyFont="1" applyFill="1" applyBorder="1" applyAlignment="1">
      <alignment horizontal="left" vertical="center" wrapText="1"/>
      <protection/>
    </xf>
    <xf numFmtId="0" fontId="19" fillId="0" borderId="14" xfId="54" applyFont="1" applyFill="1" applyBorder="1" applyAlignment="1">
      <alignment horizontal="left" vertical="center" wrapText="1"/>
      <protection/>
    </xf>
    <xf numFmtId="0" fontId="19" fillId="0" borderId="11" xfId="54" applyFont="1" applyFill="1" applyBorder="1" applyAlignment="1">
      <alignment horizontal="left" vertical="center" wrapText="1"/>
      <protection/>
    </xf>
    <xf numFmtId="0" fontId="19" fillId="0" borderId="0" xfId="54" applyFont="1" applyFill="1" applyBorder="1" applyAlignment="1">
      <alignment horizontal="left" vertical="center" wrapText="1"/>
      <protection/>
    </xf>
    <xf numFmtId="0" fontId="19" fillId="0" borderId="21" xfId="54" applyFont="1" applyFill="1" applyBorder="1" applyAlignment="1">
      <alignment vertical="center" wrapText="1"/>
      <protection/>
    </xf>
    <xf numFmtId="0" fontId="0" fillId="0" borderId="14" xfId="0" applyFont="1" applyFill="1" applyBorder="1" applyAlignment="1">
      <alignment vertical="center" wrapText="1"/>
    </xf>
    <xf numFmtId="0" fontId="19" fillId="33" borderId="0" xfId="54" applyFont="1" applyFill="1" applyBorder="1" applyAlignment="1">
      <alignment horizontal="left" vertical="center" wrapText="1"/>
      <protection/>
    </xf>
    <xf numFmtId="0" fontId="19" fillId="0" borderId="24" xfId="54" applyFont="1" applyFill="1" applyBorder="1" applyAlignment="1">
      <alignment horizontal="left" vertical="center" wrapText="1"/>
      <protection/>
    </xf>
    <xf numFmtId="0" fontId="4"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190" fontId="21" fillId="33" borderId="11" xfId="0" applyNumberFormat="1" applyFont="1" applyFill="1" applyBorder="1" applyAlignment="1">
      <alignment horizontal="right" vertical="center" wrapText="1"/>
    </xf>
    <xf numFmtId="0" fontId="7" fillId="33" borderId="10" xfId="0" applyFont="1" applyFill="1" applyBorder="1" applyAlignment="1">
      <alignment horizontal="center" vertical="center"/>
    </xf>
    <xf numFmtId="0" fontId="12" fillId="33" borderId="10" xfId="0" applyFont="1" applyFill="1" applyBorder="1" applyAlignment="1">
      <alignment horizontal="center" vertical="center"/>
    </xf>
    <xf numFmtId="190" fontId="3" fillId="33" borderId="14" xfId="0" applyNumberFormat="1" applyFont="1" applyFill="1" applyBorder="1" applyAlignment="1">
      <alignment horizontal="center" vertical="center"/>
    </xf>
    <xf numFmtId="190" fontId="3" fillId="33" borderId="10" xfId="0" applyNumberFormat="1" applyFont="1" applyFill="1" applyBorder="1" applyAlignment="1">
      <alignment horizontal="center" vertical="center"/>
    </xf>
    <xf numFmtId="190" fontId="7" fillId="33" borderId="0" xfId="0" applyNumberFormat="1" applyFont="1" applyFill="1" applyBorder="1" applyAlignment="1">
      <alignment horizontal="center" vertical="center" wrapText="1"/>
    </xf>
    <xf numFmtId="190" fontId="7" fillId="33" borderId="14" xfId="0" applyNumberFormat="1" applyFont="1" applyFill="1" applyBorder="1" applyAlignment="1">
      <alignment horizontal="center" vertical="center" wrapText="1"/>
    </xf>
    <xf numFmtId="190" fontId="4" fillId="33" borderId="0" xfId="0" applyNumberFormat="1" applyFont="1" applyFill="1" applyBorder="1" applyAlignment="1">
      <alignment vertical="center" wrapText="1"/>
    </xf>
    <xf numFmtId="0" fontId="3" fillId="33" borderId="14" xfId="0" applyFont="1" applyFill="1" applyBorder="1" applyAlignment="1">
      <alignment horizontal="center" vertical="center"/>
    </xf>
    <xf numFmtId="0" fontId="7" fillId="33" borderId="10" xfId="0" applyFont="1" applyFill="1" applyBorder="1" applyAlignment="1" applyProtection="1">
      <alignment horizontal="center" vertical="center" wrapText="1"/>
      <protection locked="0"/>
    </xf>
    <xf numFmtId="0" fontId="0" fillId="33" borderId="10" xfId="0" applyFill="1" applyBorder="1" applyAlignment="1">
      <alignment horizontal="center" vertical="center"/>
    </xf>
    <xf numFmtId="0" fontId="3" fillId="33" borderId="0" xfId="0" applyFont="1" applyFill="1" applyAlignment="1">
      <alignment/>
    </xf>
    <xf numFmtId="49" fontId="7" fillId="33" borderId="10" xfId="0" applyNumberFormat="1" applyFont="1" applyFill="1" applyBorder="1" applyAlignment="1">
      <alignment horizontal="center" vertical="center"/>
    </xf>
    <xf numFmtId="0" fontId="0" fillId="33" borderId="10" xfId="0" applyFill="1" applyBorder="1" applyAlignment="1">
      <alignment horizontal="center"/>
    </xf>
    <xf numFmtId="188" fontId="7" fillId="33" borderId="10" xfId="0" applyNumberFormat="1" applyFont="1" applyFill="1" applyBorder="1" applyAlignment="1">
      <alignment horizontal="center" vertical="center" wrapText="1"/>
    </xf>
    <xf numFmtId="188" fontId="7" fillId="33" borderId="14" xfId="0" applyNumberFormat="1" applyFont="1" applyFill="1" applyBorder="1" applyAlignment="1">
      <alignment horizontal="center" vertical="center" wrapText="1"/>
    </xf>
    <xf numFmtId="0" fontId="28" fillId="33" borderId="0" xfId="0" applyFont="1" applyFill="1" applyBorder="1" applyAlignment="1">
      <alignment vertical="center" wrapText="1"/>
    </xf>
    <xf numFmtId="2" fontId="7" fillId="33" borderId="10" xfId="0" applyNumberFormat="1" applyFont="1" applyFill="1" applyBorder="1" applyAlignment="1">
      <alignment horizontal="center" vertical="center" wrapText="1"/>
    </xf>
    <xf numFmtId="0" fontId="3" fillId="33" borderId="11" xfId="0" applyFont="1" applyFill="1" applyBorder="1" applyAlignment="1">
      <alignment wrapText="1"/>
    </xf>
    <xf numFmtId="0" fontId="0" fillId="33" borderId="11" xfId="0" applyFill="1" applyBorder="1" applyAlignment="1">
      <alignment wrapText="1"/>
    </xf>
    <xf numFmtId="0" fontId="9" fillId="33" borderId="11" xfId="0" applyFont="1" applyFill="1" applyBorder="1" applyAlignment="1">
      <alignment horizontal="right" vertical="center" wrapText="1"/>
    </xf>
    <xf numFmtId="0" fontId="0" fillId="33" borderId="11" xfId="0" applyFill="1" applyBorder="1" applyAlignment="1">
      <alignment/>
    </xf>
    <xf numFmtId="16" fontId="7" fillId="33" borderId="14" xfId="0" applyNumberFormat="1" applyFont="1" applyFill="1" applyBorder="1" applyAlignment="1">
      <alignment horizontal="center" vertical="center" wrapText="1"/>
    </xf>
    <xf numFmtId="0" fontId="11" fillId="33" borderId="0" xfId="0" applyFont="1" applyFill="1" applyBorder="1" applyAlignment="1">
      <alignment horizontal="left" vertical="center" wrapText="1"/>
    </xf>
    <xf numFmtId="0" fontId="3" fillId="34" borderId="11" xfId="0" applyFont="1" applyFill="1" applyBorder="1" applyAlignment="1">
      <alignment wrapText="1"/>
    </xf>
    <xf numFmtId="0" fontId="29" fillId="33" borderId="11" xfId="0" applyFont="1" applyFill="1" applyBorder="1" applyAlignment="1">
      <alignment horizontal="right" vertical="center" wrapText="1"/>
    </xf>
    <xf numFmtId="0" fontId="3" fillId="33" borderId="10" xfId="0" applyFont="1" applyFill="1" applyBorder="1" applyAlignment="1">
      <alignment horizontal="center" vertical="center"/>
    </xf>
    <xf numFmtId="0" fontId="0" fillId="33" borderId="14" xfId="0" applyFill="1" applyBorder="1" applyAlignment="1">
      <alignment vertical="center"/>
    </xf>
    <xf numFmtId="49" fontId="7" fillId="33" borderId="14" xfId="0" applyNumberFormat="1" applyFont="1" applyFill="1" applyBorder="1" applyAlignment="1">
      <alignment horizontal="center" vertical="center" wrapText="1"/>
    </xf>
    <xf numFmtId="49" fontId="0" fillId="33" borderId="14" xfId="0" applyNumberFormat="1" applyFill="1" applyBorder="1" applyAlignment="1">
      <alignment vertical="center"/>
    </xf>
    <xf numFmtId="0" fontId="4" fillId="33" borderId="0" xfId="0" applyFont="1" applyFill="1" applyAlignment="1">
      <alignment horizontal="left" vertical="center" wrapText="1"/>
    </xf>
    <xf numFmtId="49" fontId="7" fillId="33" borderId="14" xfId="0" applyNumberFormat="1" applyFont="1" applyFill="1" applyBorder="1" applyAlignment="1">
      <alignment horizontal="center" vertical="center"/>
    </xf>
    <xf numFmtId="0" fontId="7" fillId="33" borderId="0" xfId="0" applyFont="1" applyFill="1" applyBorder="1" applyAlignment="1">
      <alignment horizontal="center" vertical="center" wrapText="1" readingOrder="1"/>
    </xf>
    <xf numFmtId="0" fontId="0" fillId="33" borderId="0" xfId="0" applyFill="1" applyBorder="1" applyAlignment="1">
      <alignment horizontal="center" vertical="center" wrapText="1" readingOrder="1"/>
    </xf>
    <xf numFmtId="0" fontId="0" fillId="33" borderId="14" xfId="0" applyFill="1" applyBorder="1" applyAlignment="1">
      <alignment horizontal="center" vertical="center" wrapText="1" readingOrder="1"/>
    </xf>
    <xf numFmtId="0" fontId="4" fillId="33" borderId="0" xfId="0" applyFont="1" applyFill="1" applyAlignment="1">
      <alignment horizontal="left" vertical="center" wrapText="1"/>
    </xf>
    <xf numFmtId="0" fontId="4" fillId="33" borderId="0" xfId="0" applyFont="1" applyFill="1" applyAlignment="1">
      <alignment horizontal="left" wrapText="1"/>
    </xf>
    <xf numFmtId="0" fontId="6" fillId="33" borderId="0" xfId="0" applyFont="1" applyFill="1" applyAlignment="1">
      <alignment horizontal="left" vertical="center" wrapText="1"/>
    </xf>
    <xf numFmtId="0" fontId="12" fillId="33" borderId="10" xfId="0" applyFont="1" applyFill="1" applyBorder="1" applyAlignment="1">
      <alignment horizontal="center"/>
    </xf>
    <xf numFmtId="49" fontId="7"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xf>
    <xf numFmtId="0" fontId="4" fillId="33" borderId="0" xfId="0" applyFont="1" applyFill="1" applyAlignment="1">
      <alignment horizontal="left" wrapText="1"/>
    </xf>
    <xf numFmtId="0" fontId="28" fillId="33" borderId="0"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700"/>
      <rgbColor rgb="00FF00FF"/>
      <rgbColor rgb="0000FFFF"/>
      <rgbColor rgb="00AD2144"/>
      <rgbColor rgb="00008000"/>
      <rgbColor rgb="00000080"/>
      <rgbColor rgb="003D7D57"/>
      <rgbColor rgb="00800080"/>
      <rgbColor rgb="00008080"/>
      <rgbColor rgb="009DB6D7"/>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2B206"/>
      <rgbColor rgb="00FFD700"/>
      <rgbColor rgb="00CE5101"/>
      <rgbColor rgb="00666699"/>
      <rgbColor rgb="00A9A9A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41"/>
  <sheetViews>
    <sheetView showGridLines="0" tabSelected="1" zoomScalePageLayoutView="0" workbookViewId="0" topLeftCell="A1">
      <selection activeCell="C2" sqref="C2"/>
    </sheetView>
  </sheetViews>
  <sheetFormatPr defaultColWidth="11.421875" defaultRowHeight="12.75"/>
  <cols>
    <col min="1" max="1" width="164.7109375" style="205" bestFit="1" customWidth="1"/>
    <col min="2" max="18" width="11.421875" style="338" customWidth="1"/>
    <col min="19" max="16384" width="11.421875" style="205" customWidth="1"/>
  </cols>
  <sheetData>
    <row r="1" spans="1:18" s="336" customFormat="1" ht="23.25" customHeight="1" thickBot="1">
      <c r="A1" s="334" t="s">
        <v>406</v>
      </c>
      <c r="B1" s="335"/>
      <c r="C1" s="335"/>
      <c r="D1" s="335"/>
      <c r="E1" s="335"/>
      <c r="F1" s="335"/>
      <c r="G1" s="335"/>
      <c r="H1" s="335"/>
      <c r="I1" s="335"/>
      <c r="J1" s="335"/>
      <c r="K1" s="335"/>
      <c r="L1" s="335"/>
      <c r="M1" s="335"/>
      <c r="N1" s="335"/>
      <c r="O1" s="335"/>
      <c r="P1" s="335"/>
      <c r="Q1" s="335"/>
      <c r="R1" s="335"/>
    </row>
    <row r="2" ht="12.75" customHeight="1">
      <c r="A2" s="337" t="s">
        <v>407</v>
      </c>
    </row>
    <row r="3" ht="12.75" customHeight="1">
      <c r="A3" s="337" t="s">
        <v>408</v>
      </c>
    </row>
    <row r="4" ht="12.75" customHeight="1">
      <c r="A4" s="337" t="s">
        <v>409</v>
      </c>
    </row>
    <row r="5" ht="12.75" customHeight="1">
      <c r="A5" s="337" t="s">
        <v>410</v>
      </c>
    </row>
    <row r="6" ht="12.75" customHeight="1">
      <c r="A6" s="337" t="s">
        <v>78</v>
      </c>
    </row>
    <row r="7" ht="12.75" customHeight="1">
      <c r="A7" s="337" t="s">
        <v>79</v>
      </c>
    </row>
    <row r="8" ht="12.75" customHeight="1">
      <c r="A8" s="337" t="s">
        <v>80</v>
      </c>
    </row>
    <row r="9" ht="12.75" customHeight="1">
      <c r="A9" s="337" t="s">
        <v>81</v>
      </c>
    </row>
    <row r="10" ht="12.75" customHeight="1">
      <c r="A10" s="337" t="s">
        <v>82</v>
      </c>
    </row>
    <row r="11" ht="12.75" customHeight="1">
      <c r="A11" s="337" t="s">
        <v>83</v>
      </c>
    </row>
    <row r="12" ht="12.75" customHeight="1">
      <c r="A12" s="337" t="s">
        <v>411</v>
      </c>
    </row>
    <row r="13" ht="12.75" customHeight="1">
      <c r="A13" s="337" t="s">
        <v>412</v>
      </c>
    </row>
    <row r="14" spans="1:4" ht="12.75">
      <c r="A14" s="337" t="s">
        <v>413</v>
      </c>
      <c r="B14" s="542"/>
      <c r="C14" s="542"/>
      <c r="D14" s="542"/>
    </row>
    <row r="15" ht="12.75" customHeight="1">
      <c r="A15" s="337" t="s">
        <v>414</v>
      </c>
    </row>
    <row r="16" ht="12.75" customHeight="1">
      <c r="A16" s="337" t="s">
        <v>415</v>
      </c>
    </row>
    <row r="17" ht="12.75" customHeight="1">
      <c r="A17" s="337" t="s">
        <v>416</v>
      </c>
    </row>
    <row r="18" ht="13.5" customHeight="1">
      <c r="A18" s="337" t="s">
        <v>417</v>
      </c>
    </row>
    <row r="19" ht="12.75" customHeight="1">
      <c r="A19" s="337" t="s">
        <v>418</v>
      </c>
    </row>
    <row r="20" ht="12.75" customHeight="1">
      <c r="A20" s="337" t="s">
        <v>0</v>
      </c>
    </row>
    <row r="21" ht="12.75" customHeight="1">
      <c r="A21" s="337" t="s">
        <v>1</v>
      </c>
    </row>
    <row r="22" ht="12.75" customHeight="1">
      <c r="A22" s="337" t="s">
        <v>2</v>
      </c>
    </row>
    <row r="23" ht="12.75" customHeight="1">
      <c r="A23" s="337" t="s">
        <v>3</v>
      </c>
    </row>
    <row r="24" ht="12.75" customHeight="1">
      <c r="A24" s="337" t="s">
        <v>4</v>
      </c>
    </row>
    <row r="25" spans="1:2" ht="12.75" customHeight="1">
      <c r="A25" s="337" t="s">
        <v>5</v>
      </c>
      <c r="B25" s="339"/>
    </row>
    <row r="26" ht="12.75" customHeight="1">
      <c r="A26" s="337" t="s">
        <v>6</v>
      </c>
    </row>
    <row r="27" ht="12.75" customHeight="1">
      <c r="A27" s="337" t="s">
        <v>7</v>
      </c>
    </row>
    <row r="28" ht="12.75" customHeight="1">
      <c r="A28" s="337" t="s">
        <v>8</v>
      </c>
    </row>
    <row r="29" ht="12.75" customHeight="1">
      <c r="A29" s="337" t="s">
        <v>9</v>
      </c>
    </row>
    <row r="30" ht="12.75" customHeight="1">
      <c r="A30" s="337" t="s">
        <v>10</v>
      </c>
    </row>
    <row r="31" ht="12.75" customHeight="1">
      <c r="A31" s="337" t="s">
        <v>11</v>
      </c>
    </row>
    <row r="32" ht="12.75" customHeight="1">
      <c r="A32" s="337" t="s">
        <v>12</v>
      </c>
    </row>
    <row r="33" ht="12.75" customHeight="1">
      <c r="A33" s="337" t="s">
        <v>13</v>
      </c>
    </row>
    <row r="34" ht="12.75" customHeight="1">
      <c r="A34" s="337" t="s">
        <v>14</v>
      </c>
    </row>
    <row r="35" ht="12.75" customHeight="1">
      <c r="A35" s="337" t="s">
        <v>15</v>
      </c>
    </row>
    <row r="36" ht="12.75" customHeight="1">
      <c r="A36" s="337" t="s">
        <v>16</v>
      </c>
    </row>
    <row r="37" ht="12.75" customHeight="1">
      <c r="A37" s="337" t="s">
        <v>17</v>
      </c>
    </row>
    <row r="38" ht="12.75" customHeight="1">
      <c r="A38" s="337" t="s">
        <v>18</v>
      </c>
    </row>
    <row r="39" ht="12.75" customHeight="1">
      <c r="A39" s="337" t="s">
        <v>19</v>
      </c>
    </row>
    <row r="40" ht="12.75" customHeight="1">
      <c r="A40" s="337" t="s">
        <v>20</v>
      </c>
    </row>
    <row r="41" ht="12.75" customHeight="1">
      <c r="A41" s="337" t="s">
        <v>21</v>
      </c>
    </row>
  </sheetData>
  <sheetProtection/>
  <mergeCells count="1">
    <mergeCell ref="B14:D14"/>
  </mergeCells>
  <hyperlinks>
    <hyperlink ref="A3" location="'A02'!A1" display="CUADRO A02"/>
    <hyperlink ref="A4" location="'A03'!A1" display="CUADRO A03"/>
    <hyperlink ref="A5" location="'A04'!A1" display="CUADRO A04"/>
    <hyperlink ref="A6" location="'A05'!A1" display="CUADRO A05. SOCIEDADES QUE DECLARAN QUE EXISTE ALGUNA ENTIDAD QUE EJERCE EL CONTROL"/>
    <hyperlink ref="A7" location="'A06'!A1" display="CUADRO A06. AUTOCARTERA DECLARADA. PROMEDIO DE AUTOCARTERA Y DISTRIBUCIÓN POR ENTIDADES"/>
    <hyperlink ref="A8" location="'A07'!A1" display="CUADRO A07. IMPORTANCIA CUANTITATIVA DE LAS OPERACIONES DE AUTOCARTERA. DISTRIBUCIÓN POR ENTIDADES"/>
    <hyperlink ref="A9" location="'A08'!A1" display="CUADRO A08. PACTOS PARASOCIALES Y ACCIONES CONCERTADAS: DISTRIBUCIÓN POR Nº ENTIDADES, Nº DE ACUERDOS Y CAPITAL SOCIAL AFECTADO (*)"/>
    <hyperlink ref="A10" location="'A09'!A1" display="CUADRO A09. RELACIÓN DETALLADA DE TODAS LAS ACCIONES CONCERTADAS COMUNICADAS "/>
    <hyperlink ref="A11" location="'A10'!A1" display="CUADRO A10. RELACIÓN DETALLADA DE TODOS LOS PACTOS PARASOCIALES COMUNICADOS "/>
    <hyperlink ref="A12" location="'B01'!A1" display="CUADRO B01"/>
    <hyperlink ref="A13" location="'B02'!A1" display="CUADRO B02"/>
    <hyperlink ref="A14:D14" location="'B03'!A1" display="CUADRO B03"/>
    <hyperlink ref="A15" location="'B04'!A1" display="CUADRO B04"/>
    <hyperlink ref="A16" location="'B05'!A1" display="CUADRO B05"/>
    <hyperlink ref="A17" location="'B06'!A1" display="CUADRO B06"/>
    <hyperlink ref="A18" location="'B07'!A1" display="CUADRO B07"/>
    <hyperlink ref="A19" location="'B08'!A1" display="CUADRO B08"/>
    <hyperlink ref="A20" location="'B09'!A1" display="CUADRO B09"/>
    <hyperlink ref="A21" location="'B10'!A1" display="CUADRO B10"/>
    <hyperlink ref="A22" location="'B11'!A1" display="CUADRO B11"/>
    <hyperlink ref="A23" location="'B12'!A1" display="CUADRO B12"/>
    <hyperlink ref="A24" location="'B13'!A1" display="CUADRO B13"/>
    <hyperlink ref="A25:B25" location="'B14'!A1" display="CUADRO B14"/>
    <hyperlink ref="A26" location="'B15'!A1" display="CUADRO B15"/>
    <hyperlink ref="A27" location="'B16'!A1" display="CUADRO B16"/>
    <hyperlink ref="A28" location="'B17'!Área_de_impresión" display="CUADRO B17"/>
    <hyperlink ref="A29" location="'B18'!A1" display="CUADRO B18"/>
    <hyperlink ref="A30" location="'B19'!A1" display="CUADRO B19"/>
    <hyperlink ref="A31" location="'B20'!A1" display="CUADRO B20"/>
    <hyperlink ref="A32" location="'B21'!A1" display="CUADRO B21"/>
    <hyperlink ref="A33" location="'B22'!A1" display="CUADRO B22"/>
    <hyperlink ref="A34" location="'B23'!A1" display="CUADRO B23"/>
    <hyperlink ref="A35" location="'B24'!A1" display="CUADRO B24"/>
    <hyperlink ref="A36" location="'B25'!A1" display="CUADRO B25"/>
    <hyperlink ref="A37" location="'B26'!A1" display="CUADRO B26"/>
    <hyperlink ref="A38" location="'B27'!A1" display="CUADRO B27"/>
    <hyperlink ref="A39" location="'C1'!A1" display="CUADRO C1"/>
    <hyperlink ref="A40" location="'C2'!A1" display="CUADRO C2"/>
    <hyperlink ref="A41" location="'F1'!A1" display="CUADRO F1"/>
    <hyperlink ref="A2" location="'A01'!Área_de_impresión" display="CUADRO A01. CAPITAL SOCIAL, VARIACIÓN DEL CAPITAL EN EL EJERCICIO Y CAPITALIZACIÓN BURSÁTIL "/>
  </hyperlink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A2:T17"/>
  <sheetViews>
    <sheetView showGridLines="0" zoomScaleSheetLayoutView="100" zoomScalePageLayoutView="0" workbookViewId="0" topLeftCell="A1">
      <selection activeCell="A1" sqref="A1"/>
    </sheetView>
  </sheetViews>
  <sheetFormatPr defaultColWidth="11.57421875" defaultRowHeight="12.75"/>
  <cols>
    <col min="1" max="1" width="46.7109375" style="118" customWidth="1"/>
    <col min="2" max="2" width="9.7109375" style="141" customWidth="1"/>
    <col min="3" max="3" width="30.7109375" style="118" customWidth="1"/>
    <col min="4" max="4" width="39.57421875" style="142" customWidth="1"/>
    <col min="5" max="16384" width="11.57421875" style="118" customWidth="1"/>
  </cols>
  <sheetData>
    <row r="1" ht="15" customHeight="1"/>
    <row r="2" spans="1:4" s="38" customFormat="1" ht="19.5" customHeight="1">
      <c r="A2" s="551"/>
      <c r="B2" s="551"/>
      <c r="C2" s="551"/>
      <c r="D2" s="551"/>
    </row>
    <row r="3" spans="1:8" s="38" customFormat="1" ht="22.5" customHeight="1">
      <c r="A3" s="608" t="s">
        <v>432</v>
      </c>
      <c r="B3" s="608"/>
      <c r="C3" s="608"/>
      <c r="D3" s="377" t="s">
        <v>337</v>
      </c>
      <c r="E3" s="381"/>
      <c r="F3" s="381"/>
      <c r="G3" s="381"/>
      <c r="H3" s="381"/>
    </row>
    <row r="4" ht="9.75" customHeight="1"/>
    <row r="5" spans="1:4" s="143" customFormat="1" ht="37.5" customHeight="1">
      <c r="A5" s="610" t="s">
        <v>341</v>
      </c>
      <c r="B5" s="614" t="s">
        <v>342</v>
      </c>
      <c r="C5" s="610" t="s">
        <v>343</v>
      </c>
      <c r="D5" s="612" t="s">
        <v>344</v>
      </c>
    </row>
    <row r="6" spans="1:4" s="144" customFormat="1" ht="15.75" customHeight="1">
      <c r="A6" s="610"/>
      <c r="B6" s="614"/>
      <c r="C6" s="610"/>
      <c r="D6" s="612"/>
    </row>
    <row r="7" spans="1:4" s="144" customFormat="1" ht="15.75" customHeight="1">
      <c r="A7" s="611"/>
      <c r="B7" s="615"/>
      <c r="C7" s="611"/>
      <c r="D7" s="613"/>
    </row>
    <row r="8" spans="1:4" ht="56.25">
      <c r="A8" s="366" t="s">
        <v>207</v>
      </c>
      <c r="B8" s="304">
        <v>9.428</v>
      </c>
      <c r="C8" s="367" t="s">
        <v>208</v>
      </c>
      <c r="D8" s="366" t="s">
        <v>209</v>
      </c>
    </row>
    <row r="9" spans="1:4" ht="90">
      <c r="A9" s="366" t="s">
        <v>290</v>
      </c>
      <c r="B9" s="304">
        <v>52.76</v>
      </c>
      <c r="C9" s="367" t="s">
        <v>291</v>
      </c>
      <c r="D9" s="366" t="s">
        <v>68</v>
      </c>
    </row>
    <row r="10" spans="1:4" ht="22.5">
      <c r="A10" s="366" t="s">
        <v>244</v>
      </c>
      <c r="B10" s="304">
        <v>6.69</v>
      </c>
      <c r="C10" s="367" t="s">
        <v>292</v>
      </c>
      <c r="D10" s="366" t="s">
        <v>242</v>
      </c>
    </row>
    <row r="11" spans="1:4" ht="33.75">
      <c r="A11" s="366" t="s">
        <v>70</v>
      </c>
      <c r="B11" s="304">
        <v>0.92</v>
      </c>
      <c r="C11" s="367" t="s">
        <v>292</v>
      </c>
      <c r="D11" s="366" t="s">
        <v>229</v>
      </c>
    </row>
    <row r="12" spans="1:4" ht="56.25">
      <c r="A12" s="366" t="s">
        <v>69</v>
      </c>
      <c r="B12" s="304">
        <v>50.76</v>
      </c>
      <c r="C12" s="367" t="s">
        <v>202</v>
      </c>
      <c r="D12" s="366" t="s">
        <v>203</v>
      </c>
    </row>
    <row r="13" spans="1:4" ht="56.25">
      <c r="A13" s="366" t="s">
        <v>293</v>
      </c>
      <c r="B13" s="304">
        <v>10.22</v>
      </c>
      <c r="C13" s="367" t="s">
        <v>433</v>
      </c>
      <c r="D13" s="366" t="s">
        <v>294</v>
      </c>
    </row>
    <row r="14" spans="1:4" ht="13.5">
      <c r="A14" s="609" t="s">
        <v>276</v>
      </c>
      <c r="B14" s="609"/>
      <c r="C14" s="609"/>
      <c r="D14" s="609"/>
    </row>
    <row r="15" spans="1:2" ht="13.5">
      <c r="A15" s="5" t="s">
        <v>272</v>
      </c>
      <c r="B15" s="145"/>
    </row>
    <row r="16" spans="1:2" ht="13.5">
      <c r="A16" s="5"/>
      <c r="B16" s="145"/>
    </row>
    <row r="17" spans="1:20" ht="13.5">
      <c r="A17" s="112"/>
      <c r="B17" s="112"/>
      <c r="C17" s="112"/>
      <c r="D17" s="112"/>
      <c r="E17" s="112"/>
      <c r="F17" s="112"/>
      <c r="G17" s="112"/>
      <c r="H17" s="112"/>
      <c r="I17" s="112"/>
      <c r="J17" s="112"/>
      <c r="K17" s="112"/>
      <c r="L17" s="112"/>
      <c r="M17" s="112"/>
      <c r="N17" s="112"/>
      <c r="O17" s="112"/>
      <c r="P17" s="112"/>
      <c r="Q17" s="112"/>
      <c r="R17" s="112"/>
      <c r="S17" s="112"/>
      <c r="T17" s="112"/>
    </row>
  </sheetData>
  <sheetProtection/>
  <mergeCells count="7">
    <mergeCell ref="A14:D14"/>
    <mergeCell ref="A2:D2"/>
    <mergeCell ref="A5:A7"/>
    <mergeCell ref="D5:D7"/>
    <mergeCell ref="B5:B7"/>
    <mergeCell ref="A3:C3"/>
    <mergeCell ref="C5:C7"/>
  </mergeCells>
  <printOptions horizontalCentered="1" verticalCentered="1"/>
  <pageMargins left="0" right="0" top="0.7874015748031497" bottom="0.7874015748031497" header="0.3937007874015748" footer="0"/>
  <pageSetup fitToHeight="100" horizontalDpi="120" verticalDpi="120" orientation="landscape" paperSize="9" scale="85" r:id="rId1"/>
  <headerFooter alignWithMargins="0">
    <oddFooter>&amp;L&amp;"Myriad Pro,Semibold"&amp;8CNMV. &amp;"Myriad Pro,Normal"Informe Anual  de Gobierno Corporativo</oddFooter>
  </headerFooter>
</worksheet>
</file>

<file path=xl/worksheets/sheet11.xml><?xml version="1.0" encoding="utf-8"?>
<worksheet xmlns="http://schemas.openxmlformats.org/spreadsheetml/2006/main" xmlns:r="http://schemas.openxmlformats.org/officeDocument/2006/relationships">
  <dimension ref="A2:H51"/>
  <sheetViews>
    <sheetView showGridLines="0" zoomScaleSheetLayoutView="100" zoomScalePageLayoutView="0" workbookViewId="0" topLeftCell="A1">
      <selection activeCell="A1" sqref="A1"/>
    </sheetView>
  </sheetViews>
  <sheetFormatPr defaultColWidth="11.57421875" defaultRowHeight="12.75"/>
  <cols>
    <col min="1" max="1" width="32.8515625" style="113" customWidth="1"/>
    <col min="2" max="2" width="14.421875" style="146" customWidth="1"/>
    <col min="3" max="3" width="37.00390625" style="113" customWidth="1"/>
    <col min="4" max="4" width="49.57421875" style="114" customWidth="1"/>
    <col min="5" max="16384" width="11.57421875" style="113" customWidth="1"/>
  </cols>
  <sheetData>
    <row r="1" ht="15.75" customHeight="1"/>
    <row r="2" spans="1:4" ht="13.5">
      <c r="A2" s="624"/>
      <c r="B2" s="624"/>
      <c r="C2" s="624"/>
      <c r="D2" s="624"/>
    </row>
    <row r="3" spans="1:8" ht="13.5" customHeight="1">
      <c r="A3" s="608" t="s">
        <v>434</v>
      </c>
      <c r="B3" s="608"/>
      <c r="C3" s="608"/>
      <c r="D3" s="377" t="s">
        <v>340</v>
      </c>
      <c r="E3" s="380"/>
      <c r="F3" s="380"/>
      <c r="G3" s="380"/>
      <c r="H3" s="380"/>
    </row>
    <row r="4" ht="6" customHeight="1"/>
    <row r="5" spans="1:4" s="117" customFormat="1" ht="34.5" customHeight="1">
      <c r="A5" s="34" t="s">
        <v>345</v>
      </c>
      <c r="B5" s="147" t="s">
        <v>346</v>
      </c>
      <c r="C5" s="34" t="s">
        <v>347</v>
      </c>
      <c r="D5" s="62" t="s">
        <v>348</v>
      </c>
    </row>
    <row r="6" spans="1:4" s="148" customFormat="1" ht="67.5">
      <c r="A6" s="369" t="s">
        <v>210</v>
      </c>
      <c r="B6" s="303">
        <v>55.92</v>
      </c>
      <c r="C6" s="298" t="s">
        <v>211</v>
      </c>
      <c r="D6" s="503" t="s">
        <v>212</v>
      </c>
    </row>
    <row r="7" spans="1:4" s="117" customFormat="1" ht="66" customHeight="1">
      <c r="A7" s="296" t="s">
        <v>435</v>
      </c>
      <c r="B7" s="368">
        <v>9.95</v>
      </c>
      <c r="C7" s="298" t="s">
        <v>436</v>
      </c>
      <c r="D7" s="503" t="s">
        <v>437</v>
      </c>
    </row>
    <row r="8" spans="1:4" s="148" customFormat="1" ht="218.25" customHeight="1">
      <c r="A8" s="296" t="s">
        <v>213</v>
      </c>
      <c r="B8" s="368">
        <v>55.23</v>
      </c>
      <c r="C8" s="298" t="s">
        <v>214</v>
      </c>
      <c r="D8" s="503" t="s">
        <v>215</v>
      </c>
    </row>
    <row r="9" spans="1:8" s="148" customFormat="1" ht="98.25" customHeight="1">
      <c r="A9" s="296" t="s">
        <v>216</v>
      </c>
      <c r="B9" s="368">
        <v>71.561</v>
      </c>
      <c r="C9" s="298" t="s">
        <v>438</v>
      </c>
      <c r="D9" s="503" t="s">
        <v>439</v>
      </c>
      <c r="E9" s="151"/>
      <c r="F9" s="151"/>
      <c r="G9" s="151"/>
      <c r="H9" s="151"/>
    </row>
    <row r="10" spans="1:4" s="148" customFormat="1" ht="66.75" customHeight="1">
      <c r="A10" s="616" t="s">
        <v>71</v>
      </c>
      <c r="B10" s="384">
        <v>9.88</v>
      </c>
      <c r="C10" s="504" t="s">
        <v>440</v>
      </c>
      <c r="D10" s="504" t="s">
        <v>441</v>
      </c>
    </row>
    <row r="11" spans="1:4" s="148" customFormat="1" ht="66.75" customHeight="1">
      <c r="A11" s="617"/>
      <c r="B11" s="301">
        <v>4</v>
      </c>
      <c r="C11" s="302" t="s">
        <v>442</v>
      </c>
      <c r="D11" s="505" t="s">
        <v>443</v>
      </c>
    </row>
    <row r="12" spans="1:4" s="117" customFormat="1" ht="60" customHeight="1">
      <c r="A12" s="618" t="s">
        <v>295</v>
      </c>
      <c r="B12" s="299">
        <v>60.863</v>
      </c>
      <c r="C12" s="300" t="s">
        <v>444</v>
      </c>
      <c r="D12" s="300" t="s">
        <v>445</v>
      </c>
    </row>
    <row r="13" spans="1:4" s="148" customFormat="1" ht="76.5" customHeight="1">
      <c r="A13" s="619"/>
      <c r="B13" s="388">
        <v>41.697</v>
      </c>
      <c r="C13" s="389" t="s">
        <v>296</v>
      </c>
      <c r="D13" s="389" t="s">
        <v>72</v>
      </c>
    </row>
    <row r="14" spans="1:4" s="148" customFormat="1" ht="76.5" customHeight="1">
      <c r="A14" s="617"/>
      <c r="B14" s="301">
        <v>6.49</v>
      </c>
      <c r="C14" s="302" t="s">
        <v>446</v>
      </c>
      <c r="D14" s="386" t="s">
        <v>447</v>
      </c>
    </row>
    <row r="15" spans="1:4" s="148" customFormat="1" ht="86.25" customHeight="1">
      <c r="A15" s="296" t="s">
        <v>297</v>
      </c>
      <c r="B15" s="303">
        <v>3.69</v>
      </c>
      <c r="C15" s="298" t="s">
        <v>243</v>
      </c>
      <c r="D15" s="503" t="s">
        <v>56</v>
      </c>
    </row>
    <row r="16" spans="1:4" s="506" customFormat="1" ht="66.75" customHeight="1">
      <c r="A16" s="296" t="s">
        <v>217</v>
      </c>
      <c r="B16" s="303">
        <v>7.5</v>
      </c>
      <c r="C16" s="298" t="s">
        <v>204</v>
      </c>
      <c r="D16" s="503" t="s">
        <v>298</v>
      </c>
    </row>
    <row r="17" spans="1:4" s="148" customFormat="1" ht="136.5" customHeight="1">
      <c r="A17" s="296" t="s">
        <v>230</v>
      </c>
      <c r="B17" s="303">
        <v>1.03</v>
      </c>
      <c r="C17" s="298" t="s">
        <v>448</v>
      </c>
      <c r="D17" s="503" t="s">
        <v>73</v>
      </c>
    </row>
    <row r="18" spans="1:4" s="148" customFormat="1" ht="69.75" customHeight="1">
      <c r="A18" s="395" t="s">
        <v>449</v>
      </c>
      <c r="B18" s="393">
        <v>80.597</v>
      </c>
      <c r="C18" s="394" t="s">
        <v>450</v>
      </c>
      <c r="D18" s="392" t="s">
        <v>451</v>
      </c>
    </row>
    <row r="19" spans="1:4" s="148" customFormat="1" ht="147.75" customHeight="1">
      <c r="A19" s="616" t="s">
        <v>227</v>
      </c>
      <c r="B19" s="384">
        <v>78.16</v>
      </c>
      <c r="C19" s="507" t="s">
        <v>452</v>
      </c>
      <c r="D19" s="507" t="s">
        <v>57</v>
      </c>
    </row>
    <row r="20" spans="1:4" s="148" customFormat="1" ht="72" customHeight="1">
      <c r="A20" s="617"/>
      <c r="B20" s="301">
        <v>36.99</v>
      </c>
      <c r="C20" s="302" t="s">
        <v>453</v>
      </c>
      <c r="D20" s="505" t="s">
        <v>240</v>
      </c>
    </row>
    <row r="21" spans="1:4" s="148" customFormat="1" ht="56.25" customHeight="1">
      <c r="A21" s="296" t="s">
        <v>454</v>
      </c>
      <c r="B21" s="303">
        <v>82</v>
      </c>
      <c r="C21" s="298" t="s">
        <v>233</v>
      </c>
      <c r="D21" s="503" t="s">
        <v>455</v>
      </c>
    </row>
    <row r="22" spans="1:4" s="148" customFormat="1" ht="66.75" customHeight="1">
      <c r="A22" s="296" t="s">
        <v>231</v>
      </c>
      <c r="B22" s="303">
        <v>69.14</v>
      </c>
      <c r="C22" s="298" t="s">
        <v>456</v>
      </c>
      <c r="D22" s="503" t="s">
        <v>58</v>
      </c>
    </row>
    <row r="23" spans="1:4" s="148" customFormat="1" ht="56.25" customHeight="1">
      <c r="A23" s="296" t="s">
        <v>218</v>
      </c>
      <c r="B23" s="303">
        <v>11.434</v>
      </c>
      <c r="C23" s="298" t="s">
        <v>219</v>
      </c>
      <c r="D23" s="503" t="s">
        <v>457</v>
      </c>
    </row>
    <row r="24" spans="1:4" s="148" customFormat="1" ht="51.75" customHeight="1">
      <c r="A24" s="296" t="s">
        <v>220</v>
      </c>
      <c r="B24" s="303">
        <v>5.436</v>
      </c>
      <c r="C24" s="298" t="s">
        <v>458</v>
      </c>
      <c r="D24" s="503" t="s">
        <v>54</v>
      </c>
    </row>
    <row r="25" spans="1:4" s="148" customFormat="1" ht="53.25" customHeight="1">
      <c r="A25" s="296" t="s">
        <v>221</v>
      </c>
      <c r="B25" s="303">
        <v>44.89</v>
      </c>
      <c r="C25" s="298" t="s">
        <v>228</v>
      </c>
      <c r="D25" s="503" t="s">
        <v>459</v>
      </c>
    </row>
    <row r="26" spans="1:4" s="506" customFormat="1" ht="56.25">
      <c r="A26" s="296" t="s">
        <v>74</v>
      </c>
      <c r="B26" s="303">
        <v>59.63</v>
      </c>
      <c r="C26" s="298" t="s">
        <v>299</v>
      </c>
      <c r="D26" s="503" t="s">
        <v>460</v>
      </c>
    </row>
    <row r="27" spans="1:4" s="506" customFormat="1" ht="46.5" customHeight="1">
      <c r="A27" s="296" t="s">
        <v>245</v>
      </c>
      <c r="B27" s="303">
        <v>52.483</v>
      </c>
      <c r="C27" s="298" t="s">
        <v>461</v>
      </c>
      <c r="D27" s="503" t="s">
        <v>283</v>
      </c>
    </row>
    <row r="28" spans="1:4" s="506" customFormat="1" ht="62.25" customHeight="1">
      <c r="A28" s="383" t="s">
        <v>222</v>
      </c>
      <c r="B28" s="303">
        <v>81</v>
      </c>
      <c r="C28" s="298" t="s">
        <v>462</v>
      </c>
      <c r="D28" s="503" t="s">
        <v>223</v>
      </c>
    </row>
    <row r="29" spans="1:4" s="506" customFormat="1" ht="41.25" customHeight="1">
      <c r="A29" s="296" t="s">
        <v>75</v>
      </c>
      <c r="B29" s="303">
        <v>64.97</v>
      </c>
      <c r="C29" s="508" t="s">
        <v>463</v>
      </c>
      <c r="D29" s="503" t="s">
        <v>76</v>
      </c>
    </row>
    <row r="30" spans="1:4" s="308" customFormat="1" ht="41.25" customHeight="1">
      <c r="A30" s="296" t="s">
        <v>77</v>
      </c>
      <c r="B30" s="303">
        <v>9.33</v>
      </c>
      <c r="C30" s="298" t="s">
        <v>464</v>
      </c>
      <c r="D30" s="503" t="s">
        <v>465</v>
      </c>
    </row>
    <row r="31" spans="1:8" s="513" customFormat="1" ht="45">
      <c r="A31" s="296" t="s">
        <v>85</v>
      </c>
      <c r="B31" s="303">
        <v>15</v>
      </c>
      <c r="C31" s="298" t="s">
        <v>466</v>
      </c>
      <c r="D31" s="503" t="s">
        <v>235</v>
      </c>
      <c r="E31" s="509"/>
      <c r="F31" s="510"/>
      <c r="G31" s="511"/>
      <c r="H31" s="512"/>
    </row>
    <row r="32" spans="1:8" s="117" customFormat="1" ht="81" customHeight="1">
      <c r="A32" s="620" t="s">
        <v>300</v>
      </c>
      <c r="B32" s="384">
        <v>16.3</v>
      </c>
      <c r="C32" s="514" t="s">
        <v>467</v>
      </c>
      <c r="D32" s="515" t="s">
        <v>468</v>
      </c>
      <c r="E32" s="622"/>
      <c r="F32" s="150"/>
      <c r="G32" s="149"/>
      <c r="H32" s="153"/>
    </row>
    <row r="33" spans="1:8" s="117" customFormat="1" ht="45">
      <c r="A33" s="621"/>
      <c r="B33" s="385">
        <v>59.283</v>
      </c>
      <c r="C33" s="302" t="s">
        <v>234</v>
      </c>
      <c r="D33" s="386" t="s">
        <v>84</v>
      </c>
      <c r="E33" s="622"/>
      <c r="F33" s="150"/>
      <c r="G33" s="149"/>
      <c r="H33" s="153"/>
    </row>
    <row r="34" spans="1:8" s="308" customFormat="1" ht="45">
      <c r="A34" s="369" t="s">
        <v>86</v>
      </c>
      <c r="B34" s="303">
        <v>17.336</v>
      </c>
      <c r="C34" s="298" t="s">
        <v>87</v>
      </c>
      <c r="D34" s="503" t="s">
        <v>88</v>
      </c>
      <c r="E34" s="622"/>
      <c r="F34" s="305"/>
      <c r="G34" s="297"/>
      <c r="H34" s="516"/>
    </row>
    <row r="35" spans="1:8" s="506" customFormat="1" ht="101.25">
      <c r="A35" s="616" t="s">
        <v>55</v>
      </c>
      <c r="B35" s="517">
        <v>1.221</v>
      </c>
      <c r="C35" s="514" t="s">
        <v>469</v>
      </c>
      <c r="D35" s="507" t="s">
        <v>470</v>
      </c>
      <c r="E35" s="306"/>
      <c r="F35" s="305"/>
      <c r="G35" s="297"/>
      <c r="H35" s="516"/>
    </row>
    <row r="36" spans="1:8" s="506" customFormat="1" ht="56.25">
      <c r="A36" s="623"/>
      <c r="B36" s="390">
        <v>95.59</v>
      </c>
      <c r="C36" s="391" t="s">
        <v>469</v>
      </c>
      <c r="D36" s="386" t="s">
        <v>471</v>
      </c>
      <c r="E36" s="518"/>
      <c r="F36" s="518"/>
      <c r="G36" s="518"/>
      <c r="H36" s="518"/>
    </row>
    <row r="37" spans="1:8" s="506" customFormat="1" ht="56.25" customHeight="1">
      <c r="A37" s="306" t="s">
        <v>244</v>
      </c>
      <c r="B37" s="303">
        <v>5.348</v>
      </c>
      <c r="C37" s="508" t="s">
        <v>472</v>
      </c>
      <c r="D37" s="503" t="s">
        <v>473</v>
      </c>
      <c r="E37" s="518"/>
      <c r="F37" s="518"/>
      <c r="G37" s="518"/>
      <c r="H37" s="518"/>
    </row>
    <row r="38" spans="1:4" s="506" customFormat="1" ht="119.25" customHeight="1">
      <c r="A38" s="383" t="s">
        <v>89</v>
      </c>
      <c r="B38" s="303">
        <v>20.74</v>
      </c>
      <c r="C38" s="298" t="s">
        <v>474</v>
      </c>
      <c r="D38" s="503" t="s">
        <v>90</v>
      </c>
    </row>
    <row r="39" spans="1:5" s="506" customFormat="1" ht="67.5">
      <c r="A39" s="618" t="s">
        <v>246</v>
      </c>
      <c r="B39" s="387">
        <v>3.93</v>
      </c>
      <c r="C39" s="519" t="s">
        <v>475</v>
      </c>
      <c r="D39" s="520" t="s">
        <v>91</v>
      </c>
      <c r="E39" s="307"/>
    </row>
    <row r="40" spans="1:5" s="506" customFormat="1" ht="45">
      <c r="A40" s="619"/>
      <c r="B40" s="521">
        <v>11.865</v>
      </c>
      <c r="C40" s="522" t="s">
        <v>476</v>
      </c>
      <c r="D40" s="520" t="s">
        <v>91</v>
      </c>
      <c r="E40" s="307"/>
    </row>
    <row r="41" spans="1:4" s="506" customFormat="1" ht="56.25">
      <c r="A41" s="617"/>
      <c r="B41" s="301">
        <v>34.036</v>
      </c>
      <c r="C41" s="302" t="s">
        <v>477</v>
      </c>
      <c r="D41" s="271" t="s">
        <v>92</v>
      </c>
    </row>
    <row r="42" spans="1:4" s="506" customFormat="1" ht="44.25" customHeight="1">
      <c r="A42" s="383" t="s">
        <v>301</v>
      </c>
      <c r="B42" s="303">
        <v>57.67</v>
      </c>
      <c r="C42" s="302" t="s">
        <v>224</v>
      </c>
      <c r="D42" s="271" t="s">
        <v>284</v>
      </c>
    </row>
    <row r="43" spans="1:4" s="310" customFormat="1" ht="78.75">
      <c r="A43" s="523" t="s">
        <v>93</v>
      </c>
      <c r="B43" s="388">
        <v>15.895</v>
      </c>
      <c r="C43" s="524" t="s">
        <v>225</v>
      </c>
      <c r="D43" s="522" t="s">
        <v>226</v>
      </c>
    </row>
    <row r="44" spans="1:4" s="310" customFormat="1" ht="90" customHeight="1">
      <c r="A44" s="296" t="s">
        <v>183</v>
      </c>
      <c r="B44" s="303">
        <v>41.59</v>
      </c>
      <c r="C44" s="302" t="s">
        <v>478</v>
      </c>
      <c r="D44" s="503" t="s">
        <v>137</v>
      </c>
    </row>
    <row r="45" spans="1:4" s="310" customFormat="1" ht="47.25" customHeight="1">
      <c r="A45" s="296" t="s">
        <v>236</v>
      </c>
      <c r="B45" s="303">
        <v>0.87</v>
      </c>
      <c r="C45" s="298" t="s">
        <v>238</v>
      </c>
      <c r="D45" s="503" t="s">
        <v>237</v>
      </c>
    </row>
    <row r="46" spans="1:4" s="310" customFormat="1" ht="49.5" customHeight="1">
      <c r="A46" s="296" t="s">
        <v>232</v>
      </c>
      <c r="B46" s="303">
        <v>79.063</v>
      </c>
      <c r="C46" s="298" t="s">
        <v>239</v>
      </c>
      <c r="D46" s="503" t="s">
        <v>241</v>
      </c>
    </row>
    <row r="47" spans="1:4" s="310" customFormat="1" ht="138" customHeight="1">
      <c r="A47" s="392" t="s">
        <v>94</v>
      </c>
      <c r="B47" s="393">
        <v>5.0156</v>
      </c>
      <c r="C47" s="394" t="s">
        <v>479</v>
      </c>
      <c r="D47" s="392" t="s">
        <v>95</v>
      </c>
    </row>
    <row r="48" spans="1:4" s="310" customFormat="1" ht="39" customHeight="1">
      <c r="A48" s="392" t="s">
        <v>480</v>
      </c>
      <c r="B48" s="393">
        <v>45.85</v>
      </c>
      <c r="C48" s="394" t="s">
        <v>481</v>
      </c>
      <c r="D48" s="392" t="s">
        <v>482</v>
      </c>
    </row>
    <row r="49" spans="1:4" s="310" customFormat="1" ht="53.25" customHeight="1">
      <c r="A49" s="392" t="s">
        <v>483</v>
      </c>
      <c r="B49" s="393">
        <v>2.103</v>
      </c>
      <c r="C49" s="394" t="s">
        <v>484</v>
      </c>
      <c r="D49" s="392" t="s">
        <v>485</v>
      </c>
    </row>
    <row r="50" spans="1:4" ht="13.5">
      <c r="A50" s="307" t="s">
        <v>138</v>
      </c>
      <c r="B50" s="305"/>
      <c r="C50" s="297"/>
      <c r="D50" s="306"/>
    </row>
    <row r="51" spans="1:4" ht="13.5">
      <c r="A51" s="307" t="s">
        <v>272</v>
      </c>
      <c r="B51" s="308"/>
      <c r="C51" s="309"/>
      <c r="D51" s="310"/>
    </row>
  </sheetData>
  <sheetProtection/>
  <mergeCells count="9">
    <mergeCell ref="A2:D2"/>
    <mergeCell ref="A3:C3"/>
    <mergeCell ref="A19:A20"/>
    <mergeCell ref="A10:A11"/>
    <mergeCell ref="A12:A14"/>
    <mergeCell ref="A32:A33"/>
    <mergeCell ref="E32:E34"/>
    <mergeCell ref="A35:A36"/>
    <mergeCell ref="A39:A41"/>
  </mergeCells>
  <printOptions horizontalCentered="1"/>
  <pageMargins left="0" right="0" top="0.1968503937007874" bottom="0" header="0.3937007874015748" footer="0"/>
  <pageSetup fitToHeight="100" horizontalDpi="120" verticalDpi="120" orientation="landscape" paperSize="9" scale="78" r:id="rId1"/>
  <headerFooter alignWithMargins="0">
    <oddFooter>&amp;L&amp;"Myriad Pro,Semibold"&amp;8CNMV.&amp;"Myriad Pro,Normal" Informe Anual  de Gobierno Corporativo</oddFooter>
  </headerFooter>
</worksheet>
</file>

<file path=xl/worksheets/sheet12.xml><?xml version="1.0" encoding="utf-8"?>
<worksheet xmlns="http://schemas.openxmlformats.org/spreadsheetml/2006/main" xmlns:r="http://schemas.openxmlformats.org/officeDocument/2006/relationships">
  <dimension ref="A2:V37"/>
  <sheetViews>
    <sheetView showGridLines="0" zoomScalePageLayoutView="0" workbookViewId="0" topLeftCell="A1">
      <selection activeCell="A1" sqref="A1"/>
    </sheetView>
  </sheetViews>
  <sheetFormatPr defaultColWidth="11.57421875" defaultRowHeight="12.75"/>
  <cols>
    <col min="1" max="1" width="60.7109375" style="1" customWidth="1"/>
    <col min="2" max="4" width="5.7109375" style="6" customWidth="1"/>
    <col min="5" max="19" width="5.7109375" style="1" customWidth="1"/>
    <col min="20" max="24" width="5.00390625" style="1" bestFit="1" customWidth="1"/>
    <col min="25" max="16384" width="11.57421875" style="1" customWidth="1"/>
  </cols>
  <sheetData>
    <row r="2" spans="1:19" s="161" customFormat="1" ht="18" customHeight="1">
      <c r="A2" s="625" t="s">
        <v>112</v>
      </c>
      <c r="B2" s="625"/>
      <c r="C2" s="625"/>
      <c r="D2" s="625"/>
      <c r="E2" s="625"/>
      <c r="F2" s="625"/>
      <c r="G2" s="625"/>
      <c r="H2" s="625"/>
      <c r="I2" s="625"/>
      <c r="J2" s="625"/>
      <c r="K2" s="625"/>
      <c r="L2" s="625"/>
      <c r="M2" s="625"/>
      <c r="N2" s="625"/>
      <c r="O2" s="625"/>
      <c r="P2" s="625"/>
      <c r="Q2" s="625"/>
      <c r="R2" s="625"/>
      <c r="S2" s="625"/>
    </row>
    <row r="3" spans="1:19" s="161" customFormat="1" ht="19.5" customHeight="1">
      <c r="A3" s="525" t="s">
        <v>486</v>
      </c>
      <c r="B3" s="525"/>
      <c r="C3" s="525"/>
      <c r="D3" s="525"/>
      <c r="E3" s="525"/>
      <c r="F3" s="525"/>
      <c r="G3" s="525"/>
      <c r="H3" s="525"/>
      <c r="I3" s="526"/>
      <c r="J3" s="526"/>
      <c r="K3" s="526"/>
      <c r="L3" s="14"/>
      <c r="M3" s="14"/>
      <c r="N3" s="14"/>
      <c r="O3" s="14"/>
      <c r="P3" s="14"/>
      <c r="Q3" s="626" t="s">
        <v>113</v>
      </c>
      <c r="R3" s="626"/>
      <c r="S3" s="626"/>
    </row>
    <row r="4" spans="1:22" s="163" customFormat="1" ht="19.5" customHeight="1">
      <c r="A4" s="162"/>
      <c r="B4" s="162"/>
      <c r="C4" s="162"/>
      <c r="D4" s="162"/>
      <c r="E4" s="162"/>
      <c r="F4" s="162"/>
      <c r="G4" s="162"/>
      <c r="H4" s="162"/>
      <c r="I4" s="162"/>
      <c r="J4" s="162"/>
      <c r="K4" s="162"/>
      <c r="L4" s="162"/>
      <c r="M4" s="162"/>
      <c r="N4" s="162"/>
      <c r="O4" s="162"/>
      <c r="P4" s="162"/>
      <c r="Q4" s="162"/>
      <c r="R4" s="162"/>
      <c r="S4" s="162"/>
      <c r="T4" s="162"/>
      <c r="U4" s="162"/>
      <c r="V4" s="162"/>
    </row>
    <row r="5" spans="1:19" s="3" customFormat="1" ht="37.5" customHeight="1">
      <c r="A5" s="164"/>
      <c r="B5" s="627" t="s">
        <v>247</v>
      </c>
      <c r="C5" s="627"/>
      <c r="D5" s="627"/>
      <c r="E5" s="627" t="s">
        <v>248</v>
      </c>
      <c r="F5" s="627"/>
      <c r="G5" s="627"/>
      <c r="H5" s="627" t="s">
        <v>249</v>
      </c>
      <c r="I5" s="627"/>
      <c r="J5" s="627"/>
      <c r="K5" s="627" t="s">
        <v>250</v>
      </c>
      <c r="L5" s="627"/>
      <c r="M5" s="627"/>
      <c r="N5" s="627" t="s">
        <v>251</v>
      </c>
      <c r="O5" s="627"/>
      <c r="P5" s="627"/>
      <c r="Q5" s="628" t="s">
        <v>182</v>
      </c>
      <c r="R5" s="627"/>
      <c r="S5" s="627"/>
    </row>
    <row r="6" spans="1:19" s="3" customFormat="1" ht="22.5" customHeight="1">
      <c r="A6" s="165"/>
      <c r="B6" s="2">
        <v>2012</v>
      </c>
      <c r="C6" s="2">
        <v>2011</v>
      </c>
      <c r="D6" s="2">
        <v>2010</v>
      </c>
      <c r="E6" s="2">
        <v>2012</v>
      </c>
      <c r="F6" s="2">
        <v>2011</v>
      </c>
      <c r="G6" s="2">
        <v>2010</v>
      </c>
      <c r="H6" s="2">
        <v>2012</v>
      </c>
      <c r="I6" s="2">
        <v>2011</v>
      </c>
      <c r="J6" s="2">
        <v>2010</v>
      </c>
      <c r="K6" s="2">
        <v>2012</v>
      </c>
      <c r="L6" s="2">
        <v>2011</v>
      </c>
      <c r="M6" s="2">
        <v>2010</v>
      </c>
      <c r="N6" s="2">
        <v>2012</v>
      </c>
      <c r="O6" s="2">
        <v>2011</v>
      </c>
      <c r="P6" s="2">
        <v>2010</v>
      </c>
      <c r="Q6" s="2">
        <v>2012</v>
      </c>
      <c r="R6" s="2">
        <v>2011</v>
      </c>
      <c r="S6" s="2">
        <v>2010</v>
      </c>
    </row>
    <row r="7" spans="1:20" s="4" customFormat="1" ht="19.5" customHeight="1">
      <c r="A7" s="19" t="s">
        <v>140</v>
      </c>
      <c r="B7" s="311">
        <v>4</v>
      </c>
      <c r="C7" s="311">
        <v>4</v>
      </c>
      <c r="D7" s="311">
        <v>6</v>
      </c>
      <c r="E7" s="311">
        <v>40</v>
      </c>
      <c r="F7" s="311">
        <v>36</v>
      </c>
      <c r="G7" s="311">
        <v>38</v>
      </c>
      <c r="H7" s="311">
        <v>56</v>
      </c>
      <c r="I7" s="311">
        <v>56</v>
      </c>
      <c r="J7" s="311">
        <v>54</v>
      </c>
      <c r="K7" s="311">
        <v>18</v>
      </c>
      <c r="L7" s="311">
        <v>21</v>
      </c>
      <c r="M7" s="311">
        <v>24</v>
      </c>
      <c r="N7" s="311">
        <v>5</v>
      </c>
      <c r="O7" s="311">
        <v>7</v>
      </c>
      <c r="P7" s="311">
        <v>5</v>
      </c>
      <c r="Q7" s="311">
        <v>3</v>
      </c>
      <c r="R7" s="311">
        <v>3</v>
      </c>
      <c r="S7" s="311">
        <v>5</v>
      </c>
      <c r="T7" s="166"/>
    </row>
    <row r="8" spans="1:20" s="5" customFormat="1" ht="15" customHeight="1">
      <c r="A8" s="20" t="s">
        <v>141</v>
      </c>
      <c r="B8" s="73">
        <v>1</v>
      </c>
      <c r="C8" s="73">
        <v>0</v>
      </c>
      <c r="D8" s="73">
        <v>0</v>
      </c>
      <c r="E8" s="73">
        <v>3</v>
      </c>
      <c r="F8" s="73">
        <v>3</v>
      </c>
      <c r="G8" s="73">
        <v>4</v>
      </c>
      <c r="H8" s="73">
        <v>3</v>
      </c>
      <c r="I8" s="73">
        <v>3</v>
      </c>
      <c r="J8" s="73">
        <v>3</v>
      </c>
      <c r="K8" s="73">
        <v>4</v>
      </c>
      <c r="L8" s="73">
        <v>4</v>
      </c>
      <c r="M8" s="73">
        <v>4</v>
      </c>
      <c r="N8" s="73">
        <v>1</v>
      </c>
      <c r="O8" s="73">
        <v>1</v>
      </c>
      <c r="P8" s="73">
        <v>3</v>
      </c>
      <c r="Q8" s="73">
        <v>0</v>
      </c>
      <c r="R8" s="73">
        <v>0</v>
      </c>
      <c r="S8" s="73">
        <v>0</v>
      </c>
      <c r="T8" s="166"/>
    </row>
    <row r="9" spans="1:20" s="5" customFormat="1" ht="15" customHeight="1">
      <c r="A9" s="20" t="s">
        <v>192</v>
      </c>
      <c r="B9" s="73">
        <v>0</v>
      </c>
      <c r="C9" s="73">
        <v>0</v>
      </c>
      <c r="D9" s="73">
        <v>0</v>
      </c>
      <c r="E9" s="73">
        <v>1</v>
      </c>
      <c r="F9" s="73">
        <v>1</v>
      </c>
      <c r="G9" s="73">
        <v>2</v>
      </c>
      <c r="H9" s="73">
        <v>11</v>
      </c>
      <c r="I9" s="73">
        <v>10</v>
      </c>
      <c r="J9" s="73">
        <v>8</v>
      </c>
      <c r="K9" s="73">
        <v>2</v>
      </c>
      <c r="L9" s="73">
        <v>3</v>
      </c>
      <c r="M9" s="73">
        <v>4</v>
      </c>
      <c r="N9" s="73">
        <v>0</v>
      </c>
      <c r="O9" s="73">
        <v>0</v>
      </c>
      <c r="P9" s="73">
        <v>0</v>
      </c>
      <c r="Q9" s="73">
        <v>0</v>
      </c>
      <c r="R9" s="73">
        <v>0</v>
      </c>
      <c r="S9" s="73">
        <v>0</v>
      </c>
      <c r="T9" s="166"/>
    </row>
    <row r="10" spans="1:20" s="5" customFormat="1" ht="15" customHeight="1">
      <c r="A10" s="20" t="s">
        <v>193</v>
      </c>
      <c r="B10" s="73">
        <v>0</v>
      </c>
      <c r="C10" s="73">
        <v>0</v>
      </c>
      <c r="D10" s="73">
        <v>1</v>
      </c>
      <c r="E10" s="73">
        <v>3</v>
      </c>
      <c r="F10" s="73">
        <v>1</v>
      </c>
      <c r="G10" s="73">
        <v>1</v>
      </c>
      <c r="H10" s="73">
        <v>4</v>
      </c>
      <c r="I10" s="73">
        <v>6</v>
      </c>
      <c r="J10" s="73">
        <v>6</v>
      </c>
      <c r="K10" s="73">
        <v>3</v>
      </c>
      <c r="L10" s="73">
        <v>2</v>
      </c>
      <c r="M10" s="73">
        <v>3</v>
      </c>
      <c r="N10" s="73">
        <v>2</v>
      </c>
      <c r="O10" s="73">
        <v>3</v>
      </c>
      <c r="P10" s="73">
        <v>0</v>
      </c>
      <c r="Q10" s="73">
        <v>0</v>
      </c>
      <c r="R10" s="73">
        <v>0</v>
      </c>
      <c r="S10" s="73">
        <v>2</v>
      </c>
      <c r="T10" s="166"/>
    </row>
    <row r="11" spans="1:20" s="5" customFormat="1" ht="15" customHeight="1">
      <c r="A11" s="20" t="s">
        <v>142</v>
      </c>
      <c r="B11" s="73">
        <v>0</v>
      </c>
      <c r="C11" s="73">
        <v>0</v>
      </c>
      <c r="D11" s="73">
        <v>0</v>
      </c>
      <c r="E11" s="73">
        <v>3</v>
      </c>
      <c r="F11" s="73">
        <v>3</v>
      </c>
      <c r="G11" s="73">
        <v>3</v>
      </c>
      <c r="H11" s="73">
        <v>6</v>
      </c>
      <c r="I11" s="73">
        <v>5</v>
      </c>
      <c r="J11" s="73">
        <v>5</v>
      </c>
      <c r="K11" s="73">
        <v>0</v>
      </c>
      <c r="L11" s="73">
        <v>1</v>
      </c>
      <c r="M11" s="73">
        <v>1</v>
      </c>
      <c r="N11" s="73">
        <v>0</v>
      </c>
      <c r="O11" s="73">
        <v>0</v>
      </c>
      <c r="P11" s="73">
        <v>0</v>
      </c>
      <c r="Q11" s="73">
        <v>0</v>
      </c>
      <c r="R11" s="73">
        <v>0</v>
      </c>
      <c r="S11" s="73">
        <v>0</v>
      </c>
      <c r="T11" s="166"/>
    </row>
    <row r="12" spans="1:20" s="5" customFormat="1" ht="15" customHeight="1">
      <c r="A12" s="20" t="s">
        <v>194</v>
      </c>
      <c r="B12" s="73">
        <v>0</v>
      </c>
      <c r="C12" s="73">
        <v>0</v>
      </c>
      <c r="D12" s="73">
        <v>0</v>
      </c>
      <c r="E12" s="73">
        <v>9</v>
      </c>
      <c r="F12" s="73">
        <v>6</v>
      </c>
      <c r="G12" s="73">
        <v>9</v>
      </c>
      <c r="H12" s="73">
        <v>4</v>
      </c>
      <c r="I12" s="73">
        <v>7</v>
      </c>
      <c r="J12" s="73">
        <v>4</v>
      </c>
      <c r="K12" s="73">
        <v>0</v>
      </c>
      <c r="L12" s="73">
        <v>0</v>
      </c>
      <c r="M12" s="73">
        <v>0</v>
      </c>
      <c r="N12" s="73">
        <v>0</v>
      </c>
      <c r="O12" s="73">
        <v>0</v>
      </c>
      <c r="P12" s="73">
        <v>0</v>
      </c>
      <c r="Q12" s="73">
        <v>0</v>
      </c>
      <c r="R12" s="73">
        <v>0</v>
      </c>
      <c r="S12" s="73">
        <v>0</v>
      </c>
      <c r="T12" s="166"/>
    </row>
    <row r="13" spans="1:20" s="5" customFormat="1" ht="15" customHeight="1">
      <c r="A13" s="20" t="s">
        <v>143</v>
      </c>
      <c r="B13" s="73">
        <v>0</v>
      </c>
      <c r="C13" s="73">
        <v>0</v>
      </c>
      <c r="D13" s="73">
        <v>0</v>
      </c>
      <c r="E13" s="73">
        <v>3</v>
      </c>
      <c r="F13" s="73">
        <v>4</v>
      </c>
      <c r="G13" s="73">
        <v>4</v>
      </c>
      <c r="H13" s="73">
        <v>6</v>
      </c>
      <c r="I13" s="73">
        <v>4</v>
      </c>
      <c r="J13" s="73">
        <v>5</v>
      </c>
      <c r="K13" s="73">
        <v>1</v>
      </c>
      <c r="L13" s="73">
        <v>3</v>
      </c>
      <c r="M13" s="73">
        <v>2</v>
      </c>
      <c r="N13" s="73">
        <v>0</v>
      </c>
      <c r="O13" s="73">
        <v>0</v>
      </c>
      <c r="P13" s="73">
        <v>0</v>
      </c>
      <c r="Q13" s="73">
        <v>0</v>
      </c>
      <c r="R13" s="73">
        <v>0</v>
      </c>
      <c r="S13" s="73">
        <v>0</v>
      </c>
      <c r="T13" s="166"/>
    </row>
    <row r="14" spans="1:20" s="5" customFormat="1" ht="15" customHeight="1">
      <c r="A14" s="20" t="s">
        <v>195</v>
      </c>
      <c r="B14" s="73">
        <v>0</v>
      </c>
      <c r="C14" s="73">
        <v>0</v>
      </c>
      <c r="D14" s="73">
        <v>0</v>
      </c>
      <c r="E14" s="73">
        <v>5</v>
      </c>
      <c r="F14" s="73">
        <v>4</v>
      </c>
      <c r="G14" s="73">
        <v>3</v>
      </c>
      <c r="H14" s="73">
        <v>8</v>
      </c>
      <c r="I14" s="73">
        <v>8</v>
      </c>
      <c r="J14" s="73">
        <v>7</v>
      </c>
      <c r="K14" s="73">
        <v>2</v>
      </c>
      <c r="L14" s="73">
        <v>3</v>
      </c>
      <c r="M14" s="73">
        <v>3</v>
      </c>
      <c r="N14" s="73">
        <v>0</v>
      </c>
      <c r="O14" s="73">
        <v>0</v>
      </c>
      <c r="P14" s="73">
        <v>0</v>
      </c>
      <c r="Q14" s="73">
        <v>0</v>
      </c>
      <c r="R14" s="73">
        <v>0</v>
      </c>
      <c r="S14" s="73">
        <v>0</v>
      </c>
      <c r="T14" s="166"/>
    </row>
    <row r="15" spans="1:20" s="5" customFormat="1" ht="15" customHeight="1">
      <c r="A15" s="20" t="s">
        <v>144</v>
      </c>
      <c r="B15" s="73">
        <v>0</v>
      </c>
      <c r="C15" s="73">
        <v>0</v>
      </c>
      <c r="D15" s="73">
        <v>0</v>
      </c>
      <c r="E15" s="73">
        <v>1</v>
      </c>
      <c r="F15" s="73">
        <v>3</v>
      </c>
      <c r="G15" s="73">
        <v>3</v>
      </c>
      <c r="H15" s="73">
        <v>7</v>
      </c>
      <c r="I15" s="73">
        <v>6</v>
      </c>
      <c r="J15" s="73">
        <v>6</v>
      </c>
      <c r="K15" s="73">
        <v>5</v>
      </c>
      <c r="L15" s="73">
        <v>3</v>
      </c>
      <c r="M15" s="73">
        <v>5</v>
      </c>
      <c r="N15" s="73">
        <v>1</v>
      </c>
      <c r="O15" s="73">
        <v>2</v>
      </c>
      <c r="P15" s="73">
        <v>1</v>
      </c>
      <c r="Q15" s="73">
        <v>0</v>
      </c>
      <c r="R15" s="73">
        <v>0</v>
      </c>
      <c r="S15" s="73">
        <v>0</v>
      </c>
      <c r="T15" s="166"/>
    </row>
    <row r="16" spans="1:20" s="5" customFormat="1" ht="15" customHeight="1">
      <c r="A16" s="20" t="s">
        <v>145</v>
      </c>
      <c r="B16" s="73">
        <v>0</v>
      </c>
      <c r="C16" s="73">
        <v>0</v>
      </c>
      <c r="D16" s="73">
        <v>0</v>
      </c>
      <c r="E16" s="73">
        <v>0</v>
      </c>
      <c r="F16" s="73">
        <v>0</v>
      </c>
      <c r="G16" s="73">
        <v>0</v>
      </c>
      <c r="H16" s="73">
        <v>1</v>
      </c>
      <c r="I16" s="73">
        <v>1</v>
      </c>
      <c r="J16" s="73">
        <v>1</v>
      </c>
      <c r="K16" s="73">
        <v>1</v>
      </c>
      <c r="L16" s="73">
        <v>1</v>
      </c>
      <c r="M16" s="73">
        <v>1</v>
      </c>
      <c r="N16" s="73">
        <v>1</v>
      </c>
      <c r="O16" s="73">
        <v>1</v>
      </c>
      <c r="P16" s="73">
        <v>1</v>
      </c>
      <c r="Q16" s="73">
        <v>2</v>
      </c>
      <c r="R16" s="73">
        <v>2</v>
      </c>
      <c r="S16" s="73">
        <v>2</v>
      </c>
      <c r="T16" s="166"/>
    </row>
    <row r="17" spans="1:20" s="5" customFormat="1" ht="15" customHeight="1">
      <c r="A17" s="20" t="s">
        <v>196</v>
      </c>
      <c r="B17" s="73">
        <v>3</v>
      </c>
      <c r="C17" s="73">
        <v>4</v>
      </c>
      <c r="D17" s="73">
        <v>5</v>
      </c>
      <c r="E17" s="73">
        <v>12</v>
      </c>
      <c r="F17" s="73">
        <v>11</v>
      </c>
      <c r="G17" s="73">
        <v>9</v>
      </c>
      <c r="H17" s="73">
        <v>6</v>
      </c>
      <c r="I17" s="73">
        <v>6</v>
      </c>
      <c r="J17" s="73">
        <v>9</v>
      </c>
      <c r="K17" s="73">
        <v>0</v>
      </c>
      <c r="L17" s="73">
        <v>1</v>
      </c>
      <c r="M17" s="73">
        <v>1</v>
      </c>
      <c r="N17" s="73">
        <v>0</v>
      </c>
      <c r="O17" s="73">
        <v>0</v>
      </c>
      <c r="P17" s="73">
        <v>0</v>
      </c>
      <c r="Q17" s="73">
        <v>1</v>
      </c>
      <c r="R17" s="73">
        <v>1</v>
      </c>
      <c r="S17" s="73">
        <v>1</v>
      </c>
      <c r="T17" s="166"/>
    </row>
    <row r="18" spans="1:20" s="4" customFormat="1" ht="19.5" customHeight="1">
      <c r="A18" s="21" t="s">
        <v>146</v>
      </c>
      <c r="B18" s="107">
        <v>1</v>
      </c>
      <c r="C18" s="107">
        <v>1</v>
      </c>
      <c r="D18" s="107">
        <v>0</v>
      </c>
      <c r="E18" s="107">
        <v>5</v>
      </c>
      <c r="F18" s="107">
        <v>4</v>
      </c>
      <c r="G18" s="107">
        <v>4</v>
      </c>
      <c r="H18" s="107">
        <v>4</v>
      </c>
      <c r="I18" s="107">
        <v>5</v>
      </c>
      <c r="J18" s="107">
        <v>8</v>
      </c>
      <c r="K18" s="107">
        <v>5</v>
      </c>
      <c r="L18" s="107">
        <v>5</v>
      </c>
      <c r="M18" s="107">
        <v>3</v>
      </c>
      <c r="N18" s="107">
        <v>2</v>
      </c>
      <c r="O18" s="107">
        <v>5</v>
      </c>
      <c r="P18" s="107">
        <v>4</v>
      </c>
      <c r="Q18" s="107">
        <v>3</v>
      </c>
      <c r="R18" s="107">
        <v>2</v>
      </c>
      <c r="S18" s="107">
        <v>2</v>
      </c>
      <c r="T18" s="166"/>
    </row>
    <row r="19" spans="1:20" s="5" customFormat="1" ht="15" customHeight="1">
      <c r="A19" s="20" t="s">
        <v>197</v>
      </c>
      <c r="B19" s="73">
        <v>1</v>
      </c>
      <c r="C19" s="73">
        <v>1</v>
      </c>
      <c r="D19" s="73">
        <v>0</v>
      </c>
      <c r="E19" s="73">
        <v>0</v>
      </c>
      <c r="F19" s="73">
        <v>0</v>
      </c>
      <c r="G19" s="73">
        <v>0</v>
      </c>
      <c r="H19" s="73">
        <v>3</v>
      </c>
      <c r="I19" s="73">
        <v>2</v>
      </c>
      <c r="J19" s="73">
        <v>3</v>
      </c>
      <c r="K19" s="73">
        <v>3</v>
      </c>
      <c r="L19" s="73">
        <v>4</v>
      </c>
      <c r="M19" s="73">
        <v>2</v>
      </c>
      <c r="N19" s="73">
        <v>1</v>
      </c>
      <c r="O19" s="73">
        <v>3</v>
      </c>
      <c r="P19" s="73">
        <v>2</v>
      </c>
      <c r="Q19" s="73">
        <v>2</v>
      </c>
      <c r="R19" s="73">
        <v>1</v>
      </c>
      <c r="S19" s="73">
        <v>1</v>
      </c>
      <c r="T19" s="166"/>
    </row>
    <row r="20" spans="1:20" s="5" customFormat="1" ht="15" customHeight="1">
      <c r="A20" s="20" t="s">
        <v>147</v>
      </c>
      <c r="B20" s="73">
        <v>0</v>
      </c>
      <c r="C20" s="73">
        <v>0</v>
      </c>
      <c r="D20" s="73">
        <v>0</v>
      </c>
      <c r="E20" s="73">
        <v>0</v>
      </c>
      <c r="F20" s="73">
        <v>0</v>
      </c>
      <c r="G20" s="73">
        <v>0</v>
      </c>
      <c r="H20" s="73">
        <v>0</v>
      </c>
      <c r="I20" s="73">
        <v>0</v>
      </c>
      <c r="J20" s="73">
        <v>0</v>
      </c>
      <c r="K20" s="73">
        <v>0</v>
      </c>
      <c r="L20" s="73">
        <v>0</v>
      </c>
      <c r="M20" s="73">
        <v>1</v>
      </c>
      <c r="N20" s="73">
        <v>1</v>
      </c>
      <c r="O20" s="73">
        <v>1</v>
      </c>
      <c r="P20" s="73">
        <v>0</v>
      </c>
      <c r="Q20" s="73">
        <v>1</v>
      </c>
      <c r="R20" s="73">
        <v>1</v>
      </c>
      <c r="S20" s="73">
        <v>1</v>
      </c>
      <c r="T20" s="166"/>
    </row>
    <row r="21" spans="1:20" s="5" customFormat="1" ht="15" customHeight="1">
      <c r="A21" s="20" t="s">
        <v>198</v>
      </c>
      <c r="B21" s="73">
        <v>0</v>
      </c>
      <c r="C21" s="73">
        <v>0</v>
      </c>
      <c r="D21" s="73">
        <v>0</v>
      </c>
      <c r="E21" s="73">
        <v>5</v>
      </c>
      <c r="F21" s="73">
        <v>4</v>
      </c>
      <c r="G21" s="73">
        <v>4</v>
      </c>
      <c r="H21" s="73">
        <v>1</v>
      </c>
      <c r="I21" s="73">
        <v>3</v>
      </c>
      <c r="J21" s="73">
        <v>5</v>
      </c>
      <c r="K21" s="73">
        <v>2</v>
      </c>
      <c r="L21" s="73">
        <v>1</v>
      </c>
      <c r="M21" s="73">
        <v>0</v>
      </c>
      <c r="N21" s="73">
        <v>0</v>
      </c>
      <c r="O21" s="73">
        <v>1</v>
      </c>
      <c r="P21" s="73">
        <v>2</v>
      </c>
      <c r="Q21" s="73">
        <v>0</v>
      </c>
      <c r="R21" s="73">
        <v>0</v>
      </c>
      <c r="S21" s="73">
        <v>0</v>
      </c>
      <c r="T21" s="166"/>
    </row>
    <row r="22" spans="1:20" s="4" customFormat="1" ht="19.5" customHeight="1">
      <c r="A22" s="22" t="s">
        <v>199</v>
      </c>
      <c r="B22" s="104">
        <v>5</v>
      </c>
      <c r="C22" s="104">
        <v>5</v>
      </c>
      <c r="D22" s="104">
        <v>6</v>
      </c>
      <c r="E22" s="104">
        <v>45</v>
      </c>
      <c r="F22" s="104">
        <v>40</v>
      </c>
      <c r="G22" s="104">
        <v>42</v>
      </c>
      <c r="H22" s="104">
        <v>60</v>
      </c>
      <c r="I22" s="104">
        <v>61</v>
      </c>
      <c r="J22" s="104">
        <v>62</v>
      </c>
      <c r="K22" s="104">
        <v>23</v>
      </c>
      <c r="L22" s="104">
        <v>26</v>
      </c>
      <c r="M22" s="104">
        <v>27</v>
      </c>
      <c r="N22" s="104">
        <v>7</v>
      </c>
      <c r="O22" s="104">
        <v>12</v>
      </c>
      <c r="P22" s="104">
        <v>9</v>
      </c>
      <c r="Q22" s="104">
        <v>6</v>
      </c>
      <c r="R22" s="104">
        <v>5</v>
      </c>
      <c r="S22" s="104">
        <v>7</v>
      </c>
      <c r="T22" s="166"/>
    </row>
    <row r="23" spans="1:20" s="4" customFormat="1" ht="19.5" customHeight="1">
      <c r="A23" s="23" t="s">
        <v>150</v>
      </c>
      <c r="C23" s="311"/>
      <c r="D23" s="311"/>
      <c r="F23" s="311"/>
      <c r="G23" s="311"/>
      <c r="I23" s="311"/>
      <c r="J23" s="311"/>
      <c r="L23" s="311"/>
      <c r="M23" s="311"/>
      <c r="O23" s="311"/>
      <c r="P23" s="311"/>
      <c r="R23" s="311"/>
      <c r="S23" s="311"/>
      <c r="T23" s="166"/>
    </row>
    <row r="24" spans="1:20" s="5" customFormat="1" ht="15" customHeight="1">
      <c r="A24" s="20" t="s">
        <v>200</v>
      </c>
      <c r="B24" s="73">
        <v>0</v>
      </c>
      <c r="C24" s="73">
        <v>0</v>
      </c>
      <c r="D24" s="73">
        <v>0</v>
      </c>
      <c r="E24" s="73">
        <v>0</v>
      </c>
      <c r="F24" s="73">
        <v>0</v>
      </c>
      <c r="G24" s="73">
        <v>1</v>
      </c>
      <c r="H24" s="73">
        <v>13</v>
      </c>
      <c r="I24" s="73">
        <v>11</v>
      </c>
      <c r="J24" s="73">
        <v>9</v>
      </c>
      <c r="K24" s="73">
        <v>13</v>
      </c>
      <c r="L24" s="73">
        <v>13</v>
      </c>
      <c r="M24" s="73">
        <v>14</v>
      </c>
      <c r="N24" s="73">
        <v>5</v>
      </c>
      <c r="O24" s="73">
        <v>8</v>
      </c>
      <c r="P24" s="73">
        <v>6</v>
      </c>
      <c r="Q24" s="73">
        <v>4</v>
      </c>
      <c r="R24" s="73">
        <v>3</v>
      </c>
      <c r="S24" s="73">
        <v>5</v>
      </c>
      <c r="T24" s="166"/>
    </row>
    <row r="25" spans="1:20" s="5" customFormat="1" ht="15" customHeight="1">
      <c r="A25" s="20" t="s">
        <v>201</v>
      </c>
      <c r="B25" s="73"/>
      <c r="C25" s="73"/>
      <c r="D25" s="73"/>
      <c r="E25" s="73"/>
      <c r="F25" s="73"/>
      <c r="G25" s="73"/>
      <c r="H25" s="73"/>
      <c r="I25" s="73"/>
      <c r="J25" s="73"/>
      <c r="K25" s="73"/>
      <c r="L25" s="73"/>
      <c r="M25" s="73"/>
      <c r="N25" s="73"/>
      <c r="O25" s="73"/>
      <c r="P25" s="73"/>
      <c r="Q25" s="73"/>
      <c r="R25" s="73"/>
      <c r="S25" s="73"/>
      <c r="T25" s="166"/>
    </row>
    <row r="26" spans="1:20" s="5" customFormat="1" ht="15" customHeight="1">
      <c r="A26" s="24" t="s">
        <v>151</v>
      </c>
      <c r="B26" s="73">
        <v>0</v>
      </c>
      <c r="C26" s="73">
        <v>0</v>
      </c>
      <c r="D26" s="73">
        <v>0</v>
      </c>
      <c r="E26" s="73">
        <v>0</v>
      </c>
      <c r="F26" s="73">
        <v>2</v>
      </c>
      <c r="G26" s="73">
        <v>2</v>
      </c>
      <c r="H26" s="73">
        <v>7</v>
      </c>
      <c r="I26" s="73">
        <v>4</v>
      </c>
      <c r="J26" s="73">
        <v>8</v>
      </c>
      <c r="K26" s="73">
        <v>2</v>
      </c>
      <c r="L26" s="73">
        <v>3</v>
      </c>
      <c r="M26" s="73">
        <v>3</v>
      </c>
      <c r="N26" s="73">
        <v>1</v>
      </c>
      <c r="O26" s="73">
        <v>1</v>
      </c>
      <c r="P26" s="73">
        <v>1</v>
      </c>
      <c r="Q26" s="73">
        <v>0</v>
      </c>
      <c r="R26" s="73">
        <v>0</v>
      </c>
      <c r="S26" s="73">
        <v>0</v>
      </c>
      <c r="T26" s="166"/>
    </row>
    <row r="27" spans="1:20" s="5" customFormat="1" ht="15" customHeight="1">
      <c r="A27" s="24" t="s">
        <v>152</v>
      </c>
      <c r="B27" s="73">
        <v>0</v>
      </c>
      <c r="C27" s="73">
        <v>0</v>
      </c>
      <c r="D27" s="73">
        <v>0</v>
      </c>
      <c r="E27" s="73">
        <v>1</v>
      </c>
      <c r="F27" s="73">
        <v>0</v>
      </c>
      <c r="G27" s="73">
        <v>1</v>
      </c>
      <c r="H27" s="73">
        <v>8</v>
      </c>
      <c r="I27" s="73">
        <v>11</v>
      </c>
      <c r="J27" s="73">
        <v>11</v>
      </c>
      <c r="K27" s="73">
        <v>2</v>
      </c>
      <c r="L27" s="73">
        <v>3</v>
      </c>
      <c r="M27" s="73">
        <v>3</v>
      </c>
      <c r="N27" s="73">
        <v>0</v>
      </c>
      <c r="O27" s="73">
        <v>1</v>
      </c>
      <c r="P27" s="73">
        <v>0</v>
      </c>
      <c r="Q27" s="73">
        <v>0</v>
      </c>
      <c r="R27" s="73">
        <v>0</v>
      </c>
      <c r="S27" s="73">
        <v>0</v>
      </c>
      <c r="T27" s="166"/>
    </row>
    <row r="28" spans="1:20" s="5" customFormat="1" ht="15" customHeight="1">
      <c r="A28" s="24" t="s">
        <v>153</v>
      </c>
      <c r="B28" s="73">
        <v>1</v>
      </c>
      <c r="C28" s="73">
        <v>1</v>
      </c>
      <c r="D28" s="73">
        <v>0</v>
      </c>
      <c r="E28" s="73">
        <v>3</v>
      </c>
      <c r="F28" s="73">
        <v>2</v>
      </c>
      <c r="G28" s="73">
        <v>2</v>
      </c>
      <c r="H28" s="73">
        <v>7</v>
      </c>
      <c r="I28" s="73">
        <v>6</v>
      </c>
      <c r="J28" s="73">
        <v>11</v>
      </c>
      <c r="K28" s="73">
        <v>2</v>
      </c>
      <c r="L28" s="73">
        <v>4</v>
      </c>
      <c r="M28" s="73">
        <v>3</v>
      </c>
      <c r="N28" s="73">
        <v>0</v>
      </c>
      <c r="O28" s="73">
        <v>0</v>
      </c>
      <c r="P28" s="73">
        <v>1</v>
      </c>
      <c r="Q28" s="73">
        <v>0</v>
      </c>
      <c r="R28" s="73">
        <v>0</v>
      </c>
      <c r="S28" s="73">
        <v>0</v>
      </c>
      <c r="T28" s="166"/>
    </row>
    <row r="29" spans="1:20" s="5" customFormat="1" ht="15" customHeight="1">
      <c r="A29" s="24" t="s">
        <v>154</v>
      </c>
      <c r="B29" s="73">
        <v>4</v>
      </c>
      <c r="C29" s="73">
        <v>4</v>
      </c>
      <c r="D29" s="73">
        <v>6</v>
      </c>
      <c r="E29" s="73">
        <v>41</v>
      </c>
      <c r="F29" s="73">
        <v>36</v>
      </c>
      <c r="G29" s="73">
        <v>36</v>
      </c>
      <c r="H29" s="73">
        <v>25</v>
      </c>
      <c r="I29" s="73">
        <v>29</v>
      </c>
      <c r="J29" s="73">
        <v>23</v>
      </c>
      <c r="K29" s="73">
        <v>4</v>
      </c>
      <c r="L29" s="73">
        <v>3</v>
      </c>
      <c r="M29" s="73">
        <v>4</v>
      </c>
      <c r="N29" s="73">
        <v>1</v>
      </c>
      <c r="O29" s="73">
        <v>2</v>
      </c>
      <c r="P29" s="73">
        <v>1</v>
      </c>
      <c r="Q29" s="73">
        <v>2</v>
      </c>
      <c r="R29" s="73">
        <v>2</v>
      </c>
      <c r="S29" s="73">
        <v>2</v>
      </c>
      <c r="T29" s="166"/>
    </row>
    <row r="30" spans="1:20" s="4" customFormat="1" ht="19.5" customHeight="1">
      <c r="A30" s="167" t="s">
        <v>199</v>
      </c>
      <c r="B30" s="104">
        <v>5</v>
      </c>
      <c r="C30" s="104">
        <v>5</v>
      </c>
      <c r="D30" s="104">
        <v>6</v>
      </c>
      <c r="E30" s="104">
        <v>45</v>
      </c>
      <c r="F30" s="104">
        <v>40</v>
      </c>
      <c r="G30" s="104">
        <v>42</v>
      </c>
      <c r="H30" s="104">
        <v>60</v>
      </c>
      <c r="I30" s="104">
        <v>61</v>
      </c>
      <c r="J30" s="104">
        <v>62</v>
      </c>
      <c r="K30" s="104">
        <v>23</v>
      </c>
      <c r="L30" s="104">
        <v>26</v>
      </c>
      <c r="M30" s="104">
        <v>27</v>
      </c>
      <c r="N30" s="104">
        <v>7</v>
      </c>
      <c r="O30" s="104">
        <v>12</v>
      </c>
      <c r="P30" s="104">
        <v>9</v>
      </c>
      <c r="Q30" s="104">
        <v>6</v>
      </c>
      <c r="R30" s="104">
        <v>5</v>
      </c>
      <c r="S30" s="104">
        <v>7</v>
      </c>
      <c r="T30" s="166"/>
    </row>
    <row r="31" ht="11.25">
      <c r="A31" s="1" t="s">
        <v>272</v>
      </c>
    </row>
    <row r="32" ht="11.25">
      <c r="B32" s="57"/>
    </row>
    <row r="33" spans="1:19" ht="11.25">
      <c r="A33" s="6"/>
      <c r="B33" s="8"/>
      <c r="C33" s="266"/>
      <c r="D33" s="8"/>
      <c r="E33" s="8"/>
      <c r="F33" s="8"/>
      <c r="G33" s="8"/>
      <c r="H33" s="8"/>
      <c r="I33" s="8"/>
      <c r="J33" s="8"/>
      <c r="K33" s="8"/>
      <c r="L33" s="8"/>
      <c r="M33" s="8"/>
      <c r="N33" s="8"/>
      <c r="O33" s="8"/>
      <c r="P33" s="8"/>
      <c r="Q33" s="8"/>
      <c r="R33" s="8"/>
      <c r="S33" s="8"/>
    </row>
    <row r="34" spans="1:2" ht="11.25">
      <c r="A34" s="7"/>
      <c r="B34" s="8"/>
    </row>
    <row r="35" ht="11.25">
      <c r="A35" s="7"/>
    </row>
    <row r="36" ht="11.25">
      <c r="A36" s="7"/>
    </row>
    <row r="37" ht="11.25">
      <c r="A37" s="7"/>
    </row>
  </sheetData>
  <sheetProtection/>
  <mergeCells count="8">
    <mergeCell ref="A2:S2"/>
    <mergeCell ref="Q3:S3"/>
    <mergeCell ref="N5:P5"/>
    <mergeCell ref="Q5:S5"/>
    <mergeCell ref="B5:D5"/>
    <mergeCell ref="E5:G5"/>
    <mergeCell ref="H5:J5"/>
    <mergeCell ref="K5:M5"/>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Pro,Semibold"&amp;8CNMV.&amp;"Myriad Pro,Normal" Informe Anual  de Gobierno Corporativo</oddFooter>
  </headerFooter>
</worksheet>
</file>

<file path=xl/worksheets/sheet13.xml><?xml version="1.0" encoding="utf-8"?>
<worksheet xmlns="http://schemas.openxmlformats.org/spreadsheetml/2006/main" xmlns:r="http://schemas.openxmlformats.org/officeDocument/2006/relationships">
  <dimension ref="A2:X37"/>
  <sheetViews>
    <sheetView showGridLines="0" zoomScaleSheetLayoutView="100" zoomScalePageLayoutView="0" workbookViewId="0" topLeftCell="A1">
      <selection activeCell="A1" sqref="A1"/>
    </sheetView>
  </sheetViews>
  <sheetFormatPr defaultColWidth="11.57421875" defaultRowHeight="12.75"/>
  <cols>
    <col min="1" max="1" width="37.7109375" style="16" customWidth="1"/>
    <col min="2" max="3" width="7.7109375" style="16" customWidth="1"/>
    <col min="4" max="6" width="7.7109375" style="168" customWidth="1"/>
    <col min="7" max="12" width="7.7109375" style="169" customWidth="1"/>
    <col min="13" max="16" width="7.7109375" style="16" customWidth="1"/>
    <col min="17" max="24" width="5.7109375" style="1" customWidth="1"/>
    <col min="25" max="25" width="5.7109375" style="36" customWidth="1"/>
    <col min="26" max="16384" width="11.57421875" style="36" customWidth="1"/>
  </cols>
  <sheetData>
    <row r="1" ht="11.25" customHeight="1"/>
    <row r="2" spans="1:24" s="189" customFormat="1" ht="12.75" customHeight="1">
      <c r="A2" s="633"/>
      <c r="B2" s="633"/>
      <c r="C2" s="633"/>
      <c r="D2" s="633"/>
      <c r="E2" s="633"/>
      <c r="F2" s="633"/>
      <c r="G2" s="633"/>
      <c r="H2" s="633"/>
      <c r="I2" s="633"/>
      <c r="J2" s="633"/>
      <c r="K2" s="633"/>
      <c r="L2" s="171"/>
      <c r="M2" s="17"/>
      <c r="N2" s="17"/>
      <c r="O2" s="17"/>
      <c r="P2" s="17"/>
      <c r="Q2" s="17"/>
      <c r="R2" s="17"/>
      <c r="S2" s="17"/>
      <c r="T2" s="17"/>
      <c r="U2" s="17"/>
      <c r="V2" s="17"/>
      <c r="W2" s="17"/>
      <c r="X2" s="17"/>
    </row>
    <row r="3" spans="1:24" s="189" customFormat="1" ht="12.75" customHeight="1">
      <c r="A3" s="528" t="s">
        <v>506</v>
      </c>
      <c r="B3" s="527"/>
      <c r="C3" s="527"/>
      <c r="D3" s="527"/>
      <c r="E3" s="527"/>
      <c r="F3" s="527"/>
      <c r="G3" s="527"/>
      <c r="H3" s="527"/>
      <c r="I3" s="172"/>
      <c r="J3" s="172"/>
      <c r="K3" s="172"/>
      <c r="L3" s="172"/>
      <c r="M3" s="172"/>
      <c r="N3" s="172"/>
      <c r="O3" s="626" t="s">
        <v>349</v>
      </c>
      <c r="P3" s="626"/>
      <c r="Q3" s="17"/>
      <c r="R3" s="17"/>
      <c r="S3" s="17"/>
      <c r="T3" s="17"/>
      <c r="U3" s="17"/>
      <c r="V3" s="17"/>
      <c r="W3" s="17"/>
      <c r="X3" s="17"/>
    </row>
    <row r="4" spans="3:16" ht="9.75" customHeight="1">
      <c r="C4" s="168"/>
      <c r="E4" s="169"/>
      <c r="F4" s="169"/>
      <c r="I4" s="16"/>
      <c r="J4" s="16"/>
      <c r="K4" s="16"/>
      <c r="L4" s="16"/>
      <c r="M4" s="1"/>
      <c r="N4" s="1"/>
      <c r="O4" s="1"/>
      <c r="P4" s="1"/>
    </row>
    <row r="5" spans="1:16" ht="24" customHeight="1">
      <c r="A5" s="629" t="s">
        <v>190</v>
      </c>
      <c r="B5" s="631" t="s">
        <v>350</v>
      </c>
      <c r="C5" s="631"/>
      <c r="D5" s="631"/>
      <c r="E5" s="632" t="s">
        <v>351</v>
      </c>
      <c r="F5" s="632"/>
      <c r="G5" s="632"/>
      <c r="H5" s="632"/>
      <c r="I5" s="632"/>
      <c r="J5" s="632"/>
      <c r="K5" s="632"/>
      <c r="L5" s="632"/>
      <c r="M5" s="632"/>
      <c r="N5" s="632"/>
      <c r="O5" s="632"/>
      <c r="P5" s="632"/>
    </row>
    <row r="6" spans="1:16" ht="40.5" customHeight="1">
      <c r="A6" s="630"/>
      <c r="B6" s="632"/>
      <c r="C6" s="632"/>
      <c r="D6" s="632"/>
      <c r="E6" s="632" t="s">
        <v>352</v>
      </c>
      <c r="F6" s="632"/>
      <c r="G6" s="632"/>
      <c r="H6" s="632" t="s">
        <v>353</v>
      </c>
      <c r="I6" s="632"/>
      <c r="J6" s="632"/>
      <c r="K6" s="632" t="s">
        <v>354</v>
      </c>
      <c r="L6" s="632"/>
      <c r="M6" s="632"/>
      <c r="N6" s="632" t="s">
        <v>355</v>
      </c>
      <c r="O6" s="632"/>
      <c r="P6" s="632"/>
    </row>
    <row r="7" spans="1:16" ht="21" customHeight="1">
      <c r="A7" s="85"/>
      <c r="B7" s="18">
        <v>2012</v>
      </c>
      <c r="C7" s="18">
        <v>2011</v>
      </c>
      <c r="D7" s="18">
        <v>2010</v>
      </c>
      <c r="E7" s="18">
        <v>2012</v>
      </c>
      <c r="F7" s="18">
        <v>2011</v>
      </c>
      <c r="G7" s="18">
        <v>2010</v>
      </c>
      <c r="H7" s="18">
        <v>2012</v>
      </c>
      <c r="I7" s="18">
        <v>2011</v>
      </c>
      <c r="J7" s="18">
        <v>2010</v>
      </c>
      <c r="K7" s="18">
        <v>2012</v>
      </c>
      <c r="L7" s="18">
        <v>2011</v>
      </c>
      <c r="M7" s="18">
        <v>2010</v>
      </c>
      <c r="N7" s="18">
        <v>2012</v>
      </c>
      <c r="O7" s="18">
        <v>2011</v>
      </c>
      <c r="P7" s="18">
        <v>2010</v>
      </c>
    </row>
    <row r="8" spans="1:24" s="44" customFormat="1" ht="19.5" customHeight="1">
      <c r="A8" s="19" t="s">
        <v>140</v>
      </c>
      <c r="B8" s="105">
        <v>9</v>
      </c>
      <c r="C8" s="105">
        <v>10.156</v>
      </c>
      <c r="D8" s="105">
        <v>10.15</v>
      </c>
      <c r="E8" s="105">
        <v>16.6</v>
      </c>
      <c r="F8" s="105">
        <v>16.449</v>
      </c>
      <c r="G8" s="105">
        <v>16.778523489932887</v>
      </c>
      <c r="H8" s="105">
        <v>44.773</v>
      </c>
      <c r="I8" s="105">
        <v>45.734</v>
      </c>
      <c r="J8" s="105">
        <v>47.427293064876956</v>
      </c>
      <c r="K8" s="105">
        <v>33.2</v>
      </c>
      <c r="L8" s="105">
        <v>31.514</v>
      </c>
      <c r="M8" s="105">
        <v>30.350484712900823</v>
      </c>
      <c r="N8" s="105">
        <v>5.427</v>
      </c>
      <c r="O8" s="105">
        <v>6.303</v>
      </c>
      <c r="P8" s="105">
        <v>5.443698732289336</v>
      </c>
      <c r="Q8" s="16"/>
      <c r="R8" s="1"/>
      <c r="S8" s="1"/>
      <c r="T8" s="1"/>
      <c r="U8" s="1"/>
      <c r="V8" s="1"/>
      <c r="W8" s="1"/>
      <c r="X8" s="1"/>
    </row>
    <row r="9" spans="1:24" s="35" customFormat="1" ht="15" customHeight="1">
      <c r="A9" s="20" t="s">
        <v>141</v>
      </c>
      <c r="B9" s="64">
        <v>10</v>
      </c>
      <c r="C9" s="64">
        <v>10.667</v>
      </c>
      <c r="D9" s="64">
        <v>11.571428571428571</v>
      </c>
      <c r="E9" s="64">
        <v>12.598</v>
      </c>
      <c r="F9" s="64">
        <v>10.938</v>
      </c>
      <c r="G9" s="64">
        <v>12.962962962962962</v>
      </c>
      <c r="H9" s="64">
        <v>41.732</v>
      </c>
      <c r="I9" s="64">
        <v>42.969</v>
      </c>
      <c r="J9" s="64">
        <v>44.44444444444444</v>
      </c>
      <c r="K9" s="64">
        <v>38.583</v>
      </c>
      <c r="L9" s="64">
        <v>38.281</v>
      </c>
      <c r="M9" s="64">
        <v>35.18518518518518</v>
      </c>
      <c r="N9" s="64">
        <v>7.087</v>
      </c>
      <c r="O9" s="64">
        <v>7.813</v>
      </c>
      <c r="P9" s="64">
        <v>7.4074074074074066</v>
      </c>
      <c r="Q9" s="16"/>
      <c r="R9" s="1"/>
      <c r="S9" s="1"/>
      <c r="T9" s="1"/>
      <c r="U9" s="1"/>
      <c r="V9" s="1"/>
      <c r="W9" s="1"/>
      <c r="X9" s="1"/>
    </row>
    <row r="10" spans="1:24" s="35" customFormat="1" ht="15" customHeight="1">
      <c r="A10" s="20" t="s">
        <v>192</v>
      </c>
      <c r="B10" s="64">
        <v>10</v>
      </c>
      <c r="C10" s="64">
        <v>10.857</v>
      </c>
      <c r="D10" s="64">
        <v>11</v>
      </c>
      <c r="E10" s="64">
        <v>12.583</v>
      </c>
      <c r="F10" s="64">
        <v>13.725</v>
      </c>
      <c r="G10" s="64">
        <v>12.987012987012985</v>
      </c>
      <c r="H10" s="64">
        <v>52.98</v>
      </c>
      <c r="I10" s="64">
        <v>52.941</v>
      </c>
      <c r="J10" s="64">
        <v>57.7922077922078</v>
      </c>
      <c r="K10" s="64">
        <v>27.152</v>
      </c>
      <c r="L10" s="64">
        <v>26.144</v>
      </c>
      <c r="M10" s="64">
        <v>24.025974025974026</v>
      </c>
      <c r="N10" s="64">
        <v>7.285</v>
      </c>
      <c r="O10" s="64">
        <v>7.19</v>
      </c>
      <c r="P10" s="64">
        <v>5.194805194805195</v>
      </c>
      <c r="Q10" s="16"/>
      <c r="R10" s="1"/>
      <c r="S10" s="1"/>
      <c r="T10" s="1"/>
      <c r="U10" s="1"/>
      <c r="V10" s="1"/>
      <c r="W10" s="1"/>
      <c r="X10" s="1"/>
    </row>
    <row r="11" spans="1:24" s="35" customFormat="1" ht="15" customHeight="1">
      <c r="A11" s="20" t="s">
        <v>193</v>
      </c>
      <c r="B11" s="64">
        <v>12</v>
      </c>
      <c r="C11" s="64">
        <v>13</v>
      </c>
      <c r="D11" s="64">
        <v>12.153846153846153</v>
      </c>
      <c r="E11" s="64">
        <v>15.753</v>
      </c>
      <c r="F11" s="64">
        <v>15.19</v>
      </c>
      <c r="G11" s="64">
        <v>15.18987341772152</v>
      </c>
      <c r="H11" s="64">
        <v>50.685</v>
      </c>
      <c r="I11" s="64">
        <v>52.532</v>
      </c>
      <c r="J11" s="64">
        <v>50.63291139240506</v>
      </c>
      <c r="K11" s="64">
        <v>29.452</v>
      </c>
      <c r="L11" s="64">
        <v>25.316</v>
      </c>
      <c r="M11" s="64">
        <v>27.848101265822784</v>
      </c>
      <c r="N11" s="64">
        <v>4.11</v>
      </c>
      <c r="O11" s="64">
        <v>6.962</v>
      </c>
      <c r="P11" s="64">
        <v>6.329113924050633</v>
      </c>
      <c r="Q11" s="16"/>
      <c r="R11" s="1"/>
      <c r="S11" s="1"/>
      <c r="T11" s="1"/>
      <c r="U11" s="1"/>
      <c r="V11" s="1"/>
      <c r="W11" s="1"/>
      <c r="X11" s="1"/>
    </row>
    <row r="12" spans="1:24" s="35" customFormat="1" ht="15" customHeight="1">
      <c r="A12" s="20" t="s">
        <v>142</v>
      </c>
      <c r="B12" s="64">
        <v>9</v>
      </c>
      <c r="C12" s="64">
        <v>9</v>
      </c>
      <c r="D12" s="64">
        <v>9.222222222222221</v>
      </c>
      <c r="E12" s="64">
        <v>25.926</v>
      </c>
      <c r="F12" s="64">
        <v>24.691</v>
      </c>
      <c r="G12" s="64">
        <v>25.301204819277107</v>
      </c>
      <c r="H12" s="64">
        <v>30.864</v>
      </c>
      <c r="I12" s="64">
        <v>34.568</v>
      </c>
      <c r="J12" s="64">
        <v>36.144578313253014</v>
      </c>
      <c r="K12" s="64">
        <v>37.037</v>
      </c>
      <c r="L12" s="64">
        <v>37.037</v>
      </c>
      <c r="M12" s="64">
        <v>34.93975903614458</v>
      </c>
      <c r="N12" s="64">
        <v>6.173</v>
      </c>
      <c r="O12" s="64">
        <v>3.704</v>
      </c>
      <c r="P12" s="64">
        <v>3.614457831325301</v>
      </c>
      <c r="Q12" s="16"/>
      <c r="R12" s="1"/>
      <c r="S12" s="1"/>
      <c r="T12" s="1"/>
      <c r="U12" s="1"/>
      <c r="V12" s="1"/>
      <c r="W12" s="1"/>
      <c r="X12" s="1"/>
    </row>
    <row r="13" spans="1:24" s="35" customFormat="1" ht="15" customHeight="1">
      <c r="A13" s="20" t="s">
        <v>194</v>
      </c>
      <c r="B13" s="64">
        <v>7</v>
      </c>
      <c r="C13" s="64">
        <v>8.231</v>
      </c>
      <c r="D13" s="64">
        <v>7.846153846153846</v>
      </c>
      <c r="E13" s="64">
        <v>20</v>
      </c>
      <c r="F13" s="64">
        <v>20.561</v>
      </c>
      <c r="G13" s="64">
        <v>24.509803921568626</v>
      </c>
      <c r="H13" s="64">
        <v>35</v>
      </c>
      <c r="I13" s="64">
        <v>36.449</v>
      </c>
      <c r="J13" s="64">
        <v>35.294117647058826</v>
      </c>
      <c r="K13" s="64">
        <v>36</v>
      </c>
      <c r="L13" s="64">
        <v>31.776</v>
      </c>
      <c r="M13" s="64">
        <v>32.35294117647059</v>
      </c>
      <c r="N13" s="64">
        <v>9</v>
      </c>
      <c r="O13" s="64">
        <v>11.215</v>
      </c>
      <c r="P13" s="64">
        <v>7.8431372549019605</v>
      </c>
      <c r="Q13" s="16"/>
      <c r="R13" s="1"/>
      <c r="S13" s="1"/>
      <c r="T13" s="1"/>
      <c r="U13" s="1"/>
      <c r="V13" s="1"/>
      <c r="W13" s="1"/>
      <c r="X13" s="1"/>
    </row>
    <row r="14" spans="1:24" s="35" customFormat="1" ht="15" customHeight="1">
      <c r="A14" s="20" t="s">
        <v>143</v>
      </c>
      <c r="B14" s="64">
        <v>9</v>
      </c>
      <c r="C14" s="64">
        <v>9.636</v>
      </c>
      <c r="D14" s="64">
        <v>9.272727272727273</v>
      </c>
      <c r="E14" s="64">
        <v>15.957</v>
      </c>
      <c r="F14" s="64">
        <v>15.094</v>
      </c>
      <c r="G14" s="64">
        <v>16.666666666666664</v>
      </c>
      <c r="H14" s="64">
        <v>52.128</v>
      </c>
      <c r="I14" s="64">
        <v>56.604</v>
      </c>
      <c r="J14" s="64">
        <v>56.86274509803921</v>
      </c>
      <c r="K14" s="64">
        <v>28.723</v>
      </c>
      <c r="L14" s="64">
        <v>25.472</v>
      </c>
      <c r="M14" s="64">
        <v>23.52941176470588</v>
      </c>
      <c r="N14" s="64">
        <v>3.191</v>
      </c>
      <c r="O14" s="64">
        <v>2.83</v>
      </c>
      <c r="P14" s="64">
        <v>2.941176470588235</v>
      </c>
      <c r="Q14" s="16"/>
      <c r="R14" s="1"/>
      <c r="S14" s="1"/>
      <c r="T14" s="1"/>
      <c r="U14" s="1"/>
      <c r="V14" s="1"/>
      <c r="W14" s="1"/>
      <c r="X14" s="1"/>
    </row>
    <row r="15" spans="1:24" s="35" customFormat="1" ht="15" customHeight="1">
      <c r="A15" s="20" t="s">
        <v>195</v>
      </c>
      <c r="B15" s="64">
        <v>9</v>
      </c>
      <c r="C15" s="64">
        <v>9.4</v>
      </c>
      <c r="D15" s="64">
        <v>10.153846153846153</v>
      </c>
      <c r="E15" s="64">
        <v>20.863</v>
      </c>
      <c r="F15" s="64">
        <v>19.286</v>
      </c>
      <c r="G15" s="64">
        <v>19.696969696969695</v>
      </c>
      <c r="H15" s="64">
        <v>41.727</v>
      </c>
      <c r="I15" s="64">
        <v>41.429</v>
      </c>
      <c r="J15" s="64">
        <v>44.696969696969695</v>
      </c>
      <c r="K15" s="64">
        <v>35.252</v>
      </c>
      <c r="L15" s="64">
        <v>35</v>
      </c>
      <c r="M15" s="64">
        <v>31.818181818181817</v>
      </c>
      <c r="N15" s="64">
        <v>2.158</v>
      </c>
      <c r="O15" s="64">
        <v>4.286</v>
      </c>
      <c r="P15" s="64">
        <v>3.787878787878788</v>
      </c>
      <c r="Q15" s="16"/>
      <c r="R15" s="1"/>
      <c r="S15" s="1"/>
      <c r="T15" s="1"/>
      <c r="U15" s="1"/>
      <c r="V15" s="1"/>
      <c r="W15" s="1"/>
      <c r="X15" s="1"/>
    </row>
    <row r="16" spans="1:24" s="35" customFormat="1" ht="15" customHeight="1">
      <c r="A16" s="20" t="s">
        <v>144</v>
      </c>
      <c r="B16" s="64">
        <v>11</v>
      </c>
      <c r="C16" s="64">
        <v>11.786</v>
      </c>
      <c r="D16" s="64">
        <v>11.4</v>
      </c>
      <c r="E16" s="64">
        <v>14.545</v>
      </c>
      <c r="F16" s="64">
        <v>15.758</v>
      </c>
      <c r="G16" s="64">
        <v>14.035087719298245</v>
      </c>
      <c r="H16" s="64">
        <v>43.03</v>
      </c>
      <c r="I16" s="64">
        <v>42.424</v>
      </c>
      <c r="J16" s="64">
        <v>46.198830409356724</v>
      </c>
      <c r="K16" s="64">
        <v>40</v>
      </c>
      <c r="L16" s="64">
        <v>36.97</v>
      </c>
      <c r="M16" s="64">
        <v>36.25730994152047</v>
      </c>
      <c r="N16" s="64">
        <v>2.424</v>
      </c>
      <c r="O16" s="64">
        <v>4.848</v>
      </c>
      <c r="P16" s="64">
        <v>3.508771929824561</v>
      </c>
      <c r="Q16" s="16"/>
      <c r="R16" s="1"/>
      <c r="S16" s="1"/>
      <c r="T16" s="1"/>
      <c r="U16" s="1"/>
      <c r="V16" s="1"/>
      <c r="W16" s="1"/>
      <c r="X16" s="1"/>
    </row>
    <row r="17" spans="1:24" s="35" customFormat="1" ht="15" customHeight="1">
      <c r="A17" s="20" t="s">
        <v>145</v>
      </c>
      <c r="B17" s="64">
        <v>16</v>
      </c>
      <c r="C17" s="64">
        <v>16.8</v>
      </c>
      <c r="D17" s="64">
        <v>16.2</v>
      </c>
      <c r="E17" s="64">
        <v>13.095</v>
      </c>
      <c r="F17" s="64">
        <v>11.905</v>
      </c>
      <c r="G17" s="64">
        <v>11.11111111111111</v>
      </c>
      <c r="H17" s="64">
        <v>51.19</v>
      </c>
      <c r="I17" s="64">
        <v>51.19</v>
      </c>
      <c r="J17" s="64">
        <v>58.0246913580247</v>
      </c>
      <c r="K17" s="64">
        <v>30.952</v>
      </c>
      <c r="L17" s="64">
        <v>32.143</v>
      </c>
      <c r="M17" s="64">
        <v>27.160493827160494</v>
      </c>
      <c r="N17" s="64">
        <v>4.762</v>
      </c>
      <c r="O17" s="64">
        <v>4.762</v>
      </c>
      <c r="P17" s="64">
        <v>3.7037037037037033</v>
      </c>
      <c r="Q17" s="16"/>
      <c r="R17" s="1"/>
      <c r="S17" s="1"/>
      <c r="T17" s="1"/>
      <c r="U17" s="1"/>
      <c r="V17" s="1"/>
      <c r="W17" s="1"/>
      <c r="X17" s="1"/>
    </row>
    <row r="18" spans="1:24" s="35" customFormat="1" ht="15" customHeight="1">
      <c r="A18" s="20" t="s">
        <v>196</v>
      </c>
      <c r="B18" s="64">
        <v>7</v>
      </c>
      <c r="C18" s="64">
        <v>7.826</v>
      </c>
      <c r="D18" s="64">
        <v>7.84</v>
      </c>
      <c r="E18" s="64">
        <v>18.072</v>
      </c>
      <c r="F18" s="64">
        <v>18.994</v>
      </c>
      <c r="G18" s="64">
        <v>19.387755102040817</v>
      </c>
      <c r="H18" s="64">
        <v>43.976</v>
      </c>
      <c r="I18" s="64">
        <v>43.575</v>
      </c>
      <c r="J18" s="64">
        <v>43.87755102040816</v>
      </c>
      <c r="K18" s="64">
        <v>29.518</v>
      </c>
      <c r="L18" s="64">
        <v>29.609</v>
      </c>
      <c r="M18" s="64">
        <v>29.081632653061224</v>
      </c>
      <c r="N18" s="64">
        <v>8.434</v>
      </c>
      <c r="O18" s="64">
        <v>7.821</v>
      </c>
      <c r="P18" s="64">
        <v>7.653061224489796</v>
      </c>
      <c r="Q18" s="16"/>
      <c r="R18" s="1"/>
      <c r="S18" s="1"/>
      <c r="T18" s="1"/>
      <c r="U18" s="1"/>
      <c r="V18" s="1"/>
      <c r="W18" s="1"/>
      <c r="X18" s="1"/>
    </row>
    <row r="19" spans="1:24" s="44" customFormat="1" ht="19.5" customHeight="1">
      <c r="A19" s="21" t="s">
        <v>146</v>
      </c>
      <c r="B19" s="66">
        <v>11</v>
      </c>
      <c r="C19" s="66">
        <v>12.091</v>
      </c>
      <c r="D19" s="66">
        <v>12.238095238095237</v>
      </c>
      <c r="E19" s="66">
        <v>18.376</v>
      </c>
      <c r="F19" s="66">
        <v>18.113</v>
      </c>
      <c r="G19" s="66">
        <v>17.898832684824903</v>
      </c>
      <c r="H19" s="66">
        <v>38.034</v>
      </c>
      <c r="I19" s="66">
        <v>40</v>
      </c>
      <c r="J19" s="66">
        <v>38.91050583657588</v>
      </c>
      <c r="K19" s="66">
        <v>37.607</v>
      </c>
      <c r="L19" s="66">
        <v>35.094</v>
      </c>
      <c r="M19" s="66">
        <v>35.797665369649806</v>
      </c>
      <c r="N19" s="66">
        <v>5.983</v>
      </c>
      <c r="O19" s="66">
        <v>6.792</v>
      </c>
      <c r="P19" s="66">
        <v>7.392996108949417</v>
      </c>
      <c r="Q19" s="16"/>
      <c r="R19" s="1"/>
      <c r="S19" s="1"/>
      <c r="T19" s="1"/>
      <c r="U19" s="1"/>
      <c r="V19" s="1"/>
      <c r="W19" s="1"/>
      <c r="X19" s="1"/>
    </row>
    <row r="20" spans="1:24" s="35" customFormat="1" ht="15" customHeight="1">
      <c r="A20" s="20" t="s">
        <v>197</v>
      </c>
      <c r="B20" s="64">
        <v>13</v>
      </c>
      <c r="C20" s="64">
        <v>13.455</v>
      </c>
      <c r="D20" s="64">
        <v>14.375</v>
      </c>
      <c r="E20" s="64">
        <v>19.38</v>
      </c>
      <c r="F20" s="64">
        <v>18.367</v>
      </c>
      <c r="G20" s="64">
        <v>20</v>
      </c>
      <c r="H20" s="64">
        <v>24.031</v>
      </c>
      <c r="I20" s="64">
        <v>27.891</v>
      </c>
      <c r="J20" s="64">
        <v>20.869565217391305</v>
      </c>
      <c r="K20" s="64">
        <v>47.287</v>
      </c>
      <c r="L20" s="64">
        <v>43.537</v>
      </c>
      <c r="M20" s="64">
        <v>50.43478260869565</v>
      </c>
      <c r="N20" s="64">
        <v>9.302</v>
      </c>
      <c r="O20" s="64">
        <v>10.204</v>
      </c>
      <c r="P20" s="64">
        <v>8.695652173913043</v>
      </c>
      <c r="Q20" s="16"/>
      <c r="R20" s="1"/>
      <c r="S20" s="1"/>
      <c r="T20" s="1"/>
      <c r="U20" s="1"/>
      <c r="V20" s="1"/>
      <c r="W20" s="1"/>
      <c r="X20" s="1"/>
    </row>
    <row r="21" spans="1:24" s="35" customFormat="1" ht="15" customHeight="1">
      <c r="A21" s="20" t="s">
        <v>147</v>
      </c>
      <c r="B21" s="64">
        <v>19</v>
      </c>
      <c r="C21" s="64">
        <v>19</v>
      </c>
      <c r="D21" s="64">
        <v>19</v>
      </c>
      <c r="E21" s="64">
        <v>21.053</v>
      </c>
      <c r="F21" s="64">
        <v>21.053</v>
      </c>
      <c r="G21" s="64">
        <v>21.052631578947366</v>
      </c>
      <c r="H21" s="64">
        <v>60.526</v>
      </c>
      <c r="I21" s="64">
        <v>60.526</v>
      </c>
      <c r="J21" s="64">
        <v>60.526315789473685</v>
      </c>
      <c r="K21" s="64">
        <v>18.421</v>
      </c>
      <c r="L21" s="64">
        <v>18.421</v>
      </c>
      <c r="M21" s="64">
        <v>18.421052631578945</v>
      </c>
      <c r="N21" s="64">
        <v>0</v>
      </c>
      <c r="O21" s="64">
        <v>0</v>
      </c>
      <c r="P21" s="64">
        <v>0</v>
      </c>
      <c r="Q21" s="16"/>
      <c r="R21" s="1"/>
      <c r="S21" s="1"/>
      <c r="T21" s="1"/>
      <c r="U21" s="1"/>
      <c r="V21" s="1"/>
      <c r="W21" s="1"/>
      <c r="X21" s="1"/>
    </row>
    <row r="22" spans="1:24" s="35" customFormat="1" ht="15" customHeight="1">
      <c r="A22" s="20" t="s">
        <v>198</v>
      </c>
      <c r="B22" s="64">
        <v>8</v>
      </c>
      <c r="C22" s="64">
        <v>8.889</v>
      </c>
      <c r="D22" s="64">
        <v>9.454545454545455</v>
      </c>
      <c r="E22" s="64">
        <v>14.925</v>
      </c>
      <c r="F22" s="64">
        <v>16.25</v>
      </c>
      <c r="G22" s="64">
        <v>14.423076923076922</v>
      </c>
      <c r="H22" s="64">
        <v>52.239</v>
      </c>
      <c r="I22" s="64">
        <v>52.5</v>
      </c>
      <c r="J22" s="64">
        <v>50.96153846153846</v>
      </c>
      <c r="K22" s="64">
        <v>29.851</v>
      </c>
      <c r="L22" s="64">
        <v>27.5</v>
      </c>
      <c r="M22" s="64">
        <v>25.961538461538463</v>
      </c>
      <c r="N22" s="64">
        <v>2.985</v>
      </c>
      <c r="O22" s="64">
        <v>3.75</v>
      </c>
      <c r="P22" s="64">
        <v>8.653846153846153</v>
      </c>
      <c r="Q22" s="16"/>
      <c r="R22" s="1"/>
      <c r="S22" s="1"/>
      <c r="T22" s="1"/>
      <c r="U22" s="1"/>
      <c r="V22" s="1"/>
      <c r="W22" s="1"/>
      <c r="X22" s="1"/>
    </row>
    <row r="23" spans="1:17" ht="19.5" customHeight="1">
      <c r="A23" s="22" t="s">
        <v>199</v>
      </c>
      <c r="B23" s="68">
        <v>10</v>
      </c>
      <c r="C23" s="68">
        <v>10.5</v>
      </c>
      <c r="D23" s="68">
        <v>10.444444444444445</v>
      </c>
      <c r="E23" s="68">
        <v>16.88</v>
      </c>
      <c r="F23" s="68">
        <v>16.731</v>
      </c>
      <c r="G23" s="68">
        <v>16.958698372966207</v>
      </c>
      <c r="H23" s="68">
        <v>43.712</v>
      </c>
      <c r="I23" s="68">
        <v>44.764</v>
      </c>
      <c r="J23" s="68">
        <v>46.057571964956196</v>
      </c>
      <c r="K23" s="68">
        <v>33.894</v>
      </c>
      <c r="L23" s="68">
        <v>32.2</v>
      </c>
      <c r="M23" s="68">
        <v>31.22653316645807</v>
      </c>
      <c r="N23" s="68">
        <v>5.514</v>
      </c>
      <c r="O23" s="68">
        <v>6.386</v>
      </c>
      <c r="P23" s="68">
        <v>5.7571964956195245</v>
      </c>
      <c r="Q23" s="16"/>
    </row>
    <row r="24" spans="1:17" ht="19.5" customHeight="1">
      <c r="A24" s="23" t="s">
        <v>150</v>
      </c>
      <c r="B24" s="312"/>
      <c r="C24" s="312"/>
      <c r="D24" s="312"/>
      <c r="E24" s="312"/>
      <c r="F24" s="312"/>
      <c r="G24" s="312"/>
      <c r="H24" s="312"/>
      <c r="I24" s="312"/>
      <c r="J24" s="312"/>
      <c r="K24" s="312"/>
      <c r="L24" s="312"/>
      <c r="M24" s="312"/>
      <c r="N24" s="312"/>
      <c r="O24" s="312"/>
      <c r="P24" s="312"/>
      <c r="Q24" s="16"/>
    </row>
    <row r="25" spans="1:17" ht="15" customHeight="1">
      <c r="A25" s="20" t="s">
        <v>200</v>
      </c>
      <c r="B25" s="64">
        <v>14</v>
      </c>
      <c r="C25" s="64">
        <v>14.429</v>
      </c>
      <c r="D25" s="64">
        <v>14.342857142857143</v>
      </c>
      <c r="E25" s="64">
        <v>15.918</v>
      </c>
      <c r="F25" s="64">
        <v>15.446</v>
      </c>
      <c r="G25" s="64">
        <v>15.936254980079681</v>
      </c>
      <c r="H25" s="64">
        <v>36.122</v>
      </c>
      <c r="I25" s="64">
        <v>37.228</v>
      </c>
      <c r="J25" s="64">
        <v>38.84462151394422</v>
      </c>
      <c r="K25" s="64">
        <v>42.041</v>
      </c>
      <c r="L25" s="64">
        <v>40.198</v>
      </c>
      <c r="M25" s="64">
        <v>40.23904382470119</v>
      </c>
      <c r="N25" s="64">
        <v>5.918</v>
      </c>
      <c r="O25" s="64">
        <v>7.129</v>
      </c>
      <c r="P25" s="64">
        <v>4.9800796812749</v>
      </c>
      <c r="Q25" s="16"/>
    </row>
    <row r="26" spans="1:17" ht="15" customHeight="1">
      <c r="A26" s="20" t="s">
        <v>201</v>
      </c>
      <c r="B26" s="64"/>
      <c r="C26" s="64"/>
      <c r="D26" s="64"/>
      <c r="E26" s="64"/>
      <c r="F26" s="64"/>
      <c r="G26" s="64"/>
      <c r="H26" s="64"/>
      <c r="I26" s="64"/>
      <c r="J26" s="64"/>
      <c r="K26" s="64"/>
      <c r="L26" s="64"/>
      <c r="M26" s="64"/>
      <c r="N26" s="64"/>
      <c r="O26" s="64"/>
      <c r="P26" s="64"/>
      <c r="Q26" s="16"/>
    </row>
    <row r="27" spans="1:17" ht="15" customHeight="1">
      <c r="A27" s="24" t="s">
        <v>151</v>
      </c>
      <c r="B27" s="64">
        <v>11</v>
      </c>
      <c r="C27" s="64">
        <v>11.1</v>
      </c>
      <c r="D27" s="64">
        <v>11.142857142857142</v>
      </c>
      <c r="E27" s="64">
        <v>20.536</v>
      </c>
      <c r="F27" s="64">
        <v>18.919</v>
      </c>
      <c r="G27" s="64">
        <v>18.58974358974359</v>
      </c>
      <c r="H27" s="64">
        <v>45.536</v>
      </c>
      <c r="I27" s="64">
        <v>48.649</v>
      </c>
      <c r="J27" s="64">
        <v>48.07692307692308</v>
      </c>
      <c r="K27" s="64">
        <v>23.214</v>
      </c>
      <c r="L27" s="64">
        <v>23.423</v>
      </c>
      <c r="M27" s="64">
        <v>28.205128205128204</v>
      </c>
      <c r="N27" s="64">
        <v>10.714</v>
      </c>
      <c r="O27" s="64">
        <v>9.009</v>
      </c>
      <c r="P27" s="64">
        <v>5.128205128205128</v>
      </c>
      <c r="Q27" s="16"/>
    </row>
    <row r="28" spans="1:17" ht="15" customHeight="1">
      <c r="A28" s="24" t="s">
        <v>152</v>
      </c>
      <c r="B28" s="64">
        <v>11</v>
      </c>
      <c r="C28" s="64">
        <v>11.2</v>
      </c>
      <c r="D28" s="64">
        <v>10.866666666666667</v>
      </c>
      <c r="E28" s="64">
        <v>13.386</v>
      </c>
      <c r="F28" s="64">
        <v>16.667</v>
      </c>
      <c r="G28" s="64">
        <v>14.11042944785276</v>
      </c>
      <c r="H28" s="64">
        <v>53.543</v>
      </c>
      <c r="I28" s="64">
        <v>54.167</v>
      </c>
      <c r="J28" s="64">
        <v>54.601226993865026</v>
      </c>
      <c r="K28" s="64">
        <v>31.496</v>
      </c>
      <c r="L28" s="64">
        <v>27.381</v>
      </c>
      <c r="M28" s="64">
        <v>28.834355828220858</v>
      </c>
      <c r="N28" s="64">
        <v>1.575</v>
      </c>
      <c r="O28" s="64">
        <v>1.786</v>
      </c>
      <c r="P28" s="64">
        <v>2.4539877300613497</v>
      </c>
      <c r="Q28" s="16"/>
    </row>
    <row r="29" spans="1:17" ht="15" customHeight="1">
      <c r="A29" s="24" t="s">
        <v>153</v>
      </c>
      <c r="B29" s="64">
        <v>9</v>
      </c>
      <c r="C29" s="64">
        <v>10.385</v>
      </c>
      <c r="D29" s="64">
        <v>10.823529411764707</v>
      </c>
      <c r="E29" s="64">
        <v>20.325</v>
      </c>
      <c r="F29" s="64">
        <v>17.164</v>
      </c>
      <c r="G29" s="64">
        <v>16.304347826086957</v>
      </c>
      <c r="H29" s="64">
        <v>47.154</v>
      </c>
      <c r="I29" s="64">
        <v>49.254</v>
      </c>
      <c r="J29" s="64">
        <v>47.82608695652174</v>
      </c>
      <c r="K29" s="64">
        <v>29.268</v>
      </c>
      <c r="L29" s="64">
        <v>28.358</v>
      </c>
      <c r="M29" s="64">
        <v>30.978260869565215</v>
      </c>
      <c r="N29" s="64">
        <v>3.252</v>
      </c>
      <c r="O29" s="64">
        <v>5.224</v>
      </c>
      <c r="P29" s="64">
        <v>4.891304347826087</v>
      </c>
      <c r="Q29" s="16"/>
    </row>
    <row r="30" spans="1:17" ht="15" customHeight="1">
      <c r="A30" s="24" t="s">
        <v>154</v>
      </c>
      <c r="B30" s="64">
        <v>8</v>
      </c>
      <c r="C30" s="64">
        <v>8.403</v>
      </c>
      <c r="D30" s="64">
        <v>8.23611111111111</v>
      </c>
      <c r="E30" s="64">
        <v>17.008</v>
      </c>
      <c r="F30" s="64">
        <v>17.284</v>
      </c>
      <c r="G30" s="64">
        <v>18.381112984822934</v>
      </c>
      <c r="H30" s="64">
        <v>46.614</v>
      </c>
      <c r="I30" s="64">
        <v>46.605</v>
      </c>
      <c r="J30" s="64">
        <v>48.735244519392914</v>
      </c>
      <c r="K30" s="64">
        <v>30.866</v>
      </c>
      <c r="L30" s="64">
        <v>29.321</v>
      </c>
      <c r="M30" s="64">
        <v>25.126475548060707</v>
      </c>
      <c r="N30" s="64">
        <v>5.512</v>
      </c>
      <c r="O30" s="64">
        <v>6.79</v>
      </c>
      <c r="P30" s="64">
        <v>7.75716694772344</v>
      </c>
      <c r="Q30" s="16"/>
    </row>
    <row r="31" spans="1:17" ht="19.5" customHeight="1">
      <c r="A31" s="22" t="s">
        <v>199</v>
      </c>
      <c r="B31" s="68">
        <v>10</v>
      </c>
      <c r="C31" s="68">
        <v>10.5</v>
      </c>
      <c r="D31" s="68">
        <v>10.444444444444445</v>
      </c>
      <c r="E31" s="68">
        <v>16.88</v>
      </c>
      <c r="F31" s="68">
        <v>16.6</v>
      </c>
      <c r="G31" s="68">
        <v>16.958698372966207</v>
      </c>
      <c r="H31" s="68">
        <v>43.712</v>
      </c>
      <c r="I31" s="68">
        <v>44.764</v>
      </c>
      <c r="J31" s="68">
        <v>46.057571964956196</v>
      </c>
      <c r="K31" s="68">
        <v>33.894</v>
      </c>
      <c r="L31" s="68">
        <v>32.2</v>
      </c>
      <c r="M31" s="68">
        <v>31.22653316645807</v>
      </c>
      <c r="N31" s="68">
        <v>5.514</v>
      </c>
      <c r="O31" s="68">
        <v>6.386</v>
      </c>
      <c r="P31" s="68">
        <v>5.7571964956195245</v>
      </c>
      <c r="Q31" s="16"/>
    </row>
    <row r="32" spans="1:16" ht="11.25">
      <c r="A32" s="1" t="s">
        <v>272</v>
      </c>
      <c r="B32" s="1"/>
      <c r="C32" s="25"/>
      <c r="D32" s="6"/>
      <c r="E32" s="6"/>
      <c r="F32" s="6"/>
      <c r="G32" s="6"/>
      <c r="H32" s="6"/>
      <c r="I32" s="6"/>
      <c r="J32" s="1"/>
      <c r="K32" s="1"/>
      <c r="L32" s="25"/>
      <c r="M32" s="25"/>
      <c r="N32" s="1"/>
      <c r="O32" s="1"/>
      <c r="P32" s="1"/>
    </row>
    <row r="33" spans="4:12" ht="11.25">
      <c r="D33" s="16"/>
      <c r="E33" s="16"/>
      <c r="F33" s="16"/>
      <c r="G33" s="16"/>
      <c r="H33" s="16"/>
      <c r="I33" s="16"/>
      <c r="J33" s="16"/>
      <c r="K33" s="16"/>
      <c r="L33" s="16"/>
    </row>
    <row r="34" spans="4:12" ht="11.25">
      <c r="D34" s="16"/>
      <c r="E34" s="16"/>
      <c r="F34" s="16"/>
      <c r="G34" s="16"/>
      <c r="H34" s="16"/>
      <c r="I34" s="16"/>
      <c r="J34" s="16"/>
      <c r="K34" s="16"/>
      <c r="L34" s="16"/>
    </row>
    <row r="35" spans="4:11" ht="11.25">
      <c r="D35" s="16"/>
      <c r="E35" s="16"/>
      <c r="F35" s="16"/>
      <c r="G35" s="16"/>
      <c r="H35" s="16"/>
      <c r="I35" s="16"/>
      <c r="J35" s="16"/>
      <c r="K35" s="16"/>
    </row>
    <row r="36" spans="4:11" ht="11.25">
      <c r="D36" s="16"/>
      <c r="E36" s="16"/>
      <c r="F36" s="16"/>
      <c r="G36" s="16"/>
      <c r="H36" s="16"/>
      <c r="I36" s="16"/>
      <c r="J36" s="16"/>
      <c r="K36" s="16"/>
    </row>
    <row r="37" spans="4:11" ht="11.25">
      <c r="D37" s="16"/>
      <c r="E37" s="16"/>
      <c r="F37" s="16"/>
      <c r="G37" s="16"/>
      <c r="H37" s="16"/>
      <c r="I37" s="16"/>
      <c r="J37" s="16"/>
      <c r="K37" s="16"/>
    </row>
  </sheetData>
  <sheetProtection/>
  <mergeCells count="9">
    <mergeCell ref="A5:A6"/>
    <mergeCell ref="B5:D6"/>
    <mergeCell ref="E5:P5"/>
    <mergeCell ref="A2:K2"/>
    <mergeCell ref="K6:M6"/>
    <mergeCell ref="N6:P6"/>
    <mergeCell ref="E6:G6"/>
    <mergeCell ref="H6:J6"/>
    <mergeCell ref="O3:P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14.xml><?xml version="1.0" encoding="utf-8"?>
<worksheet xmlns="http://schemas.openxmlformats.org/spreadsheetml/2006/main" xmlns:r="http://schemas.openxmlformats.org/officeDocument/2006/relationships">
  <dimension ref="A2:AB37"/>
  <sheetViews>
    <sheetView showGridLines="0" zoomScaleSheetLayoutView="100" zoomScalePageLayoutView="0" workbookViewId="0" topLeftCell="A1">
      <selection activeCell="A1" sqref="A1"/>
    </sheetView>
  </sheetViews>
  <sheetFormatPr defaultColWidth="11.57421875" defaultRowHeight="12.75"/>
  <cols>
    <col min="1" max="1" width="37.7109375" style="1" customWidth="1"/>
    <col min="2" max="6" width="5.57421875" style="1" customWidth="1"/>
    <col min="7" max="7" width="5.57421875" style="25" customWidth="1"/>
    <col min="8" max="16" width="5.57421875" style="6" customWidth="1"/>
    <col min="17" max="19" width="5.57421875" style="1" customWidth="1"/>
    <col min="20" max="22" width="5.57421875" style="25" customWidth="1"/>
    <col min="23" max="25" width="5.57421875" style="1" customWidth="1"/>
    <col min="26" max="28" width="5.28125" style="1" customWidth="1"/>
    <col min="29" max="29" width="8.421875" style="1" customWidth="1"/>
    <col min="30" max="30" width="11.28125" style="1" customWidth="1"/>
    <col min="31" max="31" width="8.421875" style="1" customWidth="1"/>
    <col min="32" max="16384" width="11.57421875" style="1" customWidth="1"/>
  </cols>
  <sheetData>
    <row r="1" ht="16.5" customHeight="1"/>
    <row r="2" spans="1:16" s="17" customFormat="1" ht="13.5" customHeight="1">
      <c r="A2" s="568"/>
      <c r="B2" s="568"/>
      <c r="C2" s="568"/>
      <c r="D2" s="568"/>
      <c r="E2" s="568"/>
      <c r="F2" s="568"/>
      <c r="G2" s="568"/>
      <c r="H2" s="568"/>
      <c r="I2" s="568"/>
      <c r="J2" s="568"/>
      <c r="K2" s="568"/>
      <c r="L2" s="60"/>
      <c r="O2" s="175"/>
      <c r="P2" s="175"/>
    </row>
    <row r="3" spans="1:25" s="17" customFormat="1" ht="24.75" customHeight="1">
      <c r="A3" s="525" t="s">
        <v>487</v>
      </c>
      <c r="B3" s="525"/>
      <c r="C3" s="525"/>
      <c r="D3" s="525"/>
      <c r="E3" s="525"/>
      <c r="F3" s="525"/>
      <c r="G3" s="525"/>
      <c r="H3" s="525"/>
      <c r="I3" s="526"/>
      <c r="J3" s="526"/>
      <c r="K3" s="526"/>
      <c r="L3" s="526"/>
      <c r="M3" s="526"/>
      <c r="N3" s="526"/>
      <c r="O3" s="526"/>
      <c r="P3" s="526"/>
      <c r="Q3" s="526"/>
      <c r="R3" s="526"/>
      <c r="S3" s="526"/>
      <c r="T3" s="526"/>
      <c r="U3" s="156"/>
      <c r="V3" s="156"/>
      <c r="W3" s="156"/>
      <c r="X3" s="156"/>
      <c r="Y3" s="26" t="s">
        <v>356</v>
      </c>
    </row>
    <row r="4" spans="6:22" ht="3.75" customHeight="1">
      <c r="F4" s="25"/>
      <c r="G4" s="6"/>
      <c r="M4" s="1"/>
      <c r="N4" s="1"/>
      <c r="O4" s="25"/>
      <c r="P4" s="25"/>
      <c r="T4" s="1"/>
      <c r="U4" s="1"/>
      <c r="V4" s="1"/>
    </row>
    <row r="5" spans="1:25" s="25" customFormat="1" ht="26.25" customHeight="1">
      <c r="A5" s="573" t="s">
        <v>190</v>
      </c>
      <c r="B5" s="613" t="s">
        <v>159</v>
      </c>
      <c r="C5" s="613"/>
      <c r="D5" s="613"/>
      <c r="E5" s="613"/>
      <c r="F5" s="613"/>
      <c r="G5" s="613"/>
      <c r="H5" s="613" t="s">
        <v>160</v>
      </c>
      <c r="I5" s="613"/>
      <c r="J5" s="613"/>
      <c r="K5" s="613"/>
      <c r="L5" s="613"/>
      <c r="M5" s="613"/>
      <c r="N5" s="613" t="s">
        <v>161</v>
      </c>
      <c r="O5" s="613"/>
      <c r="P5" s="613"/>
      <c r="Q5" s="613"/>
      <c r="R5" s="613"/>
      <c r="S5" s="613"/>
      <c r="T5" s="613" t="s">
        <v>162</v>
      </c>
      <c r="U5" s="613"/>
      <c r="V5" s="613"/>
      <c r="W5" s="613"/>
      <c r="X5" s="613"/>
      <c r="Y5" s="613"/>
    </row>
    <row r="6" spans="1:25" s="25" customFormat="1" ht="43.5" customHeight="1">
      <c r="A6" s="634"/>
      <c r="B6" s="635" t="s">
        <v>264</v>
      </c>
      <c r="C6" s="635"/>
      <c r="D6" s="635"/>
      <c r="E6" s="635" t="s">
        <v>357</v>
      </c>
      <c r="F6" s="635"/>
      <c r="G6" s="635"/>
      <c r="H6" s="635" t="s">
        <v>264</v>
      </c>
      <c r="I6" s="635"/>
      <c r="J6" s="635"/>
      <c r="K6" s="635" t="s">
        <v>358</v>
      </c>
      <c r="L6" s="635"/>
      <c r="M6" s="635"/>
      <c r="N6" s="635" t="s">
        <v>264</v>
      </c>
      <c r="O6" s="635"/>
      <c r="P6" s="635"/>
      <c r="Q6" s="635" t="s">
        <v>359</v>
      </c>
      <c r="R6" s="635"/>
      <c r="S6" s="635"/>
      <c r="T6" s="635" t="s">
        <v>264</v>
      </c>
      <c r="U6" s="635"/>
      <c r="V6" s="635"/>
      <c r="W6" s="635" t="s">
        <v>360</v>
      </c>
      <c r="X6" s="635"/>
      <c r="Y6" s="635"/>
    </row>
    <row r="7" spans="1:25" s="25" customFormat="1" ht="22.5" customHeight="1">
      <c r="A7" s="176"/>
      <c r="B7" s="18">
        <v>2012</v>
      </c>
      <c r="C7" s="18">
        <v>2011</v>
      </c>
      <c r="D7" s="18">
        <v>2010</v>
      </c>
      <c r="E7" s="18">
        <v>2012</v>
      </c>
      <c r="F7" s="18">
        <v>2011</v>
      </c>
      <c r="G7" s="18">
        <v>2010</v>
      </c>
      <c r="H7" s="18">
        <v>2012</v>
      </c>
      <c r="I7" s="18">
        <v>2011</v>
      </c>
      <c r="J7" s="18">
        <v>2010</v>
      </c>
      <c r="K7" s="18">
        <v>2012</v>
      </c>
      <c r="L7" s="18">
        <v>2011</v>
      </c>
      <c r="M7" s="18">
        <v>2010</v>
      </c>
      <c r="N7" s="18">
        <v>2012</v>
      </c>
      <c r="O7" s="18">
        <v>2011</v>
      </c>
      <c r="P7" s="18">
        <v>2010</v>
      </c>
      <c r="Q7" s="18">
        <v>2012</v>
      </c>
      <c r="R7" s="18">
        <v>2011</v>
      </c>
      <c r="S7" s="18">
        <v>2010</v>
      </c>
      <c r="T7" s="18">
        <v>2012</v>
      </c>
      <c r="U7" s="18">
        <v>2011</v>
      </c>
      <c r="V7" s="18">
        <v>2010</v>
      </c>
      <c r="W7" s="18">
        <v>2012</v>
      </c>
      <c r="X7" s="18">
        <v>2011</v>
      </c>
      <c r="Y7" s="18">
        <v>2010</v>
      </c>
    </row>
    <row r="8" spans="1:26" s="4" customFormat="1" ht="15" customHeight="1">
      <c r="A8" s="19" t="s">
        <v>140</v>
      </c>
      <c r="B8" s="313">
        <v>208</v>
      </c>
      <c r="C8" s="313">
        <v>211</v>
      </c>
      <c r="D8" s="313">
        <v>225</v>
      </c>
      <c r="E8" s="314">
        <v>4.808</v>
      </c>
      <c r="F8" s="314">
        <v>4.673</v>
      </c>
      <c r="G8" s="314">
        <v>4.444444444444445</v>
      </c>
      <c r="H8" s="313">
        <v>561</v>
      </c>
      <c r="I8" s="313">
        <v>593</v>
      </c>
      <c r="J8" s="313">
        <v>636</v>
      </c>
      <c r="K8" s="314">
        <v>3.922</v>
      </c>
      <c r="L8" s="314">
        <v>10.5</v>
      </c>
      <c r="M8" s="314">
        <v>9.119496855345911</v>
      </c>
      <c r="N8" s="313">
        <v>416</v>
      </c>
      <c r="O8" s="313">
        <v>410</v>
      </c>
      <c r="P8" s="313">
        <v>407</v>
      </c>
      <c r="Q8" s="314">
        <v>12.019</v>
      </c>
      <c r="R8" s="314">
        <v>14.4</v>
      </c>
      <c r="S8" s="314">
        <v>13.513513513513514</v>
      </c>
      <c r="T8" s="313">
        <v>68</v>
      </c>
      <c r="U8" s="313">
        <v>82</v>
      </c>
      <c r="V8" s="313">
        <v>73</v>
      </c>
      <c r="W8" s="314">
        <v>4.412</v>
      </c>
      <c r="X8" s="314">
        <v>8.5</v>
      </c>
      <c r="Y8" s="314">
        <v>12.32876712328767</v>
      </c>
      <c r="Z8" s="29"/>
    </row>
    <row r="9" spans="1:26" s="5" customFormat="1" ht="15" customHeight="1">
      <c r="A9" s="20" t="s">
        <v>141</v>
      </c>
      <c r="B9" s="72">
        <v>16</v>
      </c>
      <c r="C9" s="72">
        <v>14</v>
      </c>
      <c r="D9" s="72">
        <v>21</v>
      </c>
      <c r="E9" s="100">
        <v>0</v>
      </c>
      <c r="F9" s="100">
        <v>0</v>
      </c>
      <c r="G9" s="100">
        <v>0</v>
      </c>
      <c r="H9" s="72">
        <v>53</v>
      </c>
      <c r="I9" s="72">
        <v>52</v>
      </c>
      <c r="J9" s="72">
        <v>72</v>
      </c>
      <c r="K9" s="100">
        <v>1.887</v>
      </c>
      <c r="L9" s="100">
        <v>5.8</v>
      </c>
      <c r="M9" s="100">
        <v>8.333333333333332</v>
      </c>
      <c r="N9" s="72">
        <v>49</v>
      </c>
      <c r="O9" s="72">
        <v>49</v>
      </c>
      <c r="P9" s="72">
        <v>57</v>
      </c>
      <c r="Q9" s="100">
        <v>22.449</v>
      </c>
      <c r="R9" s="100">
        <v>18.4</v>
      </c>
      <c r="S9" s="100">
        <v>15.789473684210526</v>
      </c>
      <c r="T9" s="72">
        <v>9</v>
      </c>
      <c r="U9" s="72">
        <v>10</v>
      </c>
      <c r="V9" s="72">
        <v>12</v>
      </c>
      <c r="W9" s="100">
        <v>11.111</v>
      </c>
      <c r="X9" s="100">
        <v>20</v>
      </c>
      <c r="Y9" s="100">
        <v>25</v>
      </c>
      <c r="Z9" s="29"/>
    </row>
    <row r="10" spans="1:26" s="5" customFormat="1" ht="15" customHeight="1">
      <c r="A10" s="20" t="s">
        <v>192</v>
      </c>
      <c r="B10" s="72">
        <v>19</v>
      </c>
      <c r="C10" s="72">
        <v>20</v>
      </c>
      <c r="D10" s="72">
        <v>20</v>
      </c>
      <c r="E10" s="100">
        <v>0</v>
      </c>
      <c r="F10" s="100">
        <v>0</v>
      </c>
      <c r="G10" s="100">
        <v>0</v>
      </c>
      <c r="H10" s="72">
        <v>80</v>
      </c>
      <c r="I10" s="72">
        <v>81</v>
      </c>
      <c r="J10" s="72">
        <v>89</v>
      </c>
      <c r="K10" s="100">
        <v>1.25</v>
      </c>
      <c r="L10" s="100">
        <v>8.6</v>
      </c>
      <c r="M10" s="100">
        <v>10.112359550561797</v>
      </c>
      <c r="N10" s="72">
        <v>41</v>
      </c>
      <c r="O10" s="72">
        <v>40</v>
      </c>
      <c r="P10" s="72">
        <v>37</v>
      </c>
      <c r="Q10" s="100">
        <v>4.878</v>
      </c>
      <c r="R10" s="100">
        <v>7.5</v>
      </c>
      <c r="S10" s="100">
        <v>5.405405405405405</v>
      </c>
      <c r="T10" s="72">
        <v>11</v>
      </c>
      <c r="U10" s="72">
        <v>11</v>
      </c>
      <c r="V10" s="72">
        <v>8</v>
      </c>
      <c r="W10" s="100">
        <v>0</v>
      </c>
      <c r="X10" s="100">
        <v>0</v>
      </c>
      <c r="Y10" s="100">
        <v>0</v>
      </c>
      <c r="Z10" s="29"/>
    </row>
    <row r="11" spans="1:26" s="5" customFormat="1" ht="15" customHeight="1">
      <c r="A11" s="20" t="s">
        <v>193</v>
      </c>
      <c r="B11" s="72">
        <v>23</v>
      </c>
      <c r="C11" s="72">
        <v>22</v>
      </c>
      <c r="D11" s="72">
        <v>24</v>
      </c>
      <c r="E11" s="100">
        <v>0</v>
      </c>
      <c r="F11" s="100">
        <v>0</v>
      </c>
      <c r="G11" s="100">
        <v>0</v>
      </c>
      <c r="H11" s="72">
        <v>74</v>
      </c>
      <c r="I11" s="72">
        <v>83</v>
      </c>
      <c r="J11" s="72">
        <v>80</v>
      </c>
      <c r="K11" s="100">
        <v>4.054</v>
      </c>
      <c r="L11" s="100">
        <v>19.3</v>
      </c>
      <c r="M11" s="100">
        <v>18.75</v>
      </c>
      <c r="N11" s="72">
        <v>43</v>
      </c>
      <c r="O11" s="72">
        <v>40</v>
      </c>
      <c r="P11" s="72">
        <v>44</v>
      </c>
      <c r="Q11" s="100">
        <v>11.628</v>
      </c>
      <c r="R11" s="100">
        <v>12.5</v>
      </c>
      <c r="S11" s="100">
        <v>13.636363636363635</v>
      </c>
      <c r="T11" s="72">
        <v>6</v>
      </c>
      <c r="U11" s="72">
        <v>11</v>
      </c>
      <c r="V11" s="72">
        <v>10</v>
      </c>
      <c r="W11" s="100">
        <v>0</v>
      </c>
      <c r="X11" s="100">
        <v>9.091</v>
      </c>
      <c r="Y11" s="100">
        <v>10</v>
      </c>
      <c r="Z11" s="29"/>
    </row>
    <row r="12" spans="1:26" s="5" customFormat="1" ht="15" customHeight="1">
      <c r="A12" s="20" t="s">
        <v>142</v>
      </c>
      <c r="B12" s="72">
        <v>21</v>
      </c>
      <c r="C12" s="72">
        <v>20</v>
      </c>
      <c r="D12" s="72">
        <v>21</v>
      </c>
      <c r="E12" s="100">
        <v>0</v>
      </c>
      <c r="F12" s="100">
        <v>0</v>
      </c>
      <c r="G12" s="100">
        <v>0</v>
      </c>
      <c r="H12" s="72">
        <v>25</v>
      </c>
      <c r="I12" s="72">
        <v>27</v>
      </c>
      <c r="J12" s="72">
        <v>30</v>
      </c>
      <c r="K12" s="100">
        <v>4</v>
      </c>
      <c r="L12" s="100">
        <v>3.7</v>
      </c>
      <c r="M12" s="100">
        <v>0</v>
      </c>
      <c r="N12" s="72">
        <v>30</v>
      </c>
      <c r="O12" s="72">
        <v>30</v>
      </c>
      <c r="P12" s="72">
        <v>29</v>
      </c>
      <c r="Q12" s="100">
        <v>10</v>
      </c>
      <c r="R12" s="100">
        <v>6.667</v>
      </c>
      <c r="S12" s="100">
        <v>3.4482758620689653</v>
      </c>
      <c r="T12" s="72">
        <v>5</v>
      </c>
      <c r="U12" s="72">
        <v>3</v>
      </c>
      <c r="V12" s="72">
        <v>3</v>
      </c>
      <c r="W12" s="100">
        <v>0</v>
      </c>
      <c r="X12" s="100">
        <v>0</v>
      </c>
      <c r="Y12" s="100">
        <v>0</v>
      </c>
      <c r="Z12" s="29"/>
    </row>
    <row r="13" spans="1:26" s="5" customFormat="1" ht="15" customHeight="1">
      <c r="A13" s="20" t="s">
        <v>194</v>
      </c>
      <c r="B13" s="72">
        <v>20</v>
      </c>
      <c r="C13" s="72">
        <v>22</v>
      </c>
      <c r="D13" s="72">
        <v>25</v>
      </c>
      <c r="E13" s="100">
        <v>5</v>
      </c>
      <c r="F13" s="100">
        <v>4.545</v>
      </c>
      <c r="G13" s="100">
        <v>4</v>
      </c>
      <c r="H13" s="72">
        <v>35</v>
      </c>
      <c r="I13" s="72">
        <v>39</v>
      </c>
      <c r="J13" s="72">
        <v>36</v>
      </c>
      <c r="K13" s="100">
        <v>2.857</v>
      </c>
      <c r="L13" s="100">
        <v>10.3</v>
      </c>
      <c r="M13" s="100">
        <v>8.333333333333332</v>
      </c>
      <c r="N13" s="72">
        <v>36</v>
      </c>
      <c r="O13" s="72">
        <v>34</v>
      </c>
      <c r="P13" s="72">
        <v>33</v>
      </c>
      <c r="Q13" s="100">
        <v>2.778</v>
      </c>
      <c r="R13" s="100">
        <v>5.9</v>
      </c>
      <c r="S13" s="100">
        <v>6.0606060606060606</v>
      </c>
      <c r="T13" s="72">
        <v>9</v>
      </c>
      <c r="U13" s="72">
        <v>12</v>
      </c>
      <c r="V13" s="72">
        <v>8</v>
      </c>
      <c r="W13" s="100">
        <v>11.111</v>
      </c>
      <c r="X13" s="100">
        <v>8.333</v>
      </c>
      <c r="Y13" s="100">
        <v>12.5</v>
      </c>
      <c r="Z13" s="29"/>
    </row>
    <row r="14" spans="1:26" s="5" customFormat="1" ht="15" customHeight="1">
      <c r="A14" s="20" t="s">
        <v>143</v>
      </c>
      <c r="B14" s="72">
        <v>15</v>
      </c>
      <c r="C14" s="72">
        <v>16</v>
      </c>
      <c r="D14" s="72">
        <v>17</v>
      </c>
      <c r="E14" s="100">
        <v>13.333</v>
      </c>
      <c r="F14" s="100">
        <v>12.5</v>
      </c>
      <c r="G14" s="100">
        <v>11.76470588235294</v>
      </c>
      <c r="H14" s="72">
        <v>49</v>
      </c>
      <c r="I14" s="72">
        <v>60</v>
      </c>
      <c r="J14" s="72">
        <v>58</v>
      </c>
      <c r="K14" s="100">
        <v>4.082</v>
      </c>
      <c r="L14" s="100">
        <v>10</v>
      </c>
      <c r="M14" s="100">
        <v>6.896551724137931</v>
      </c>
      <c r="N14" s="72">
        <v>27</v>
      </c>
      <c r="O14" s="72">
        <v>27</v>
      </c>
      <c r="P14" s="72">
        <v>24</v>
      </c>
      <c r="Q14" s="100">
        <v>11.111</v>
      </c>
      <c r="R14" s="100">
        <v>14.815</v>
      </c>
      <c r="S14" s="100">
        <v>16.666666666666664</v>
      </c>
      <c r="T14" s="72">
        <v>3</v>
      </c>
      <c r="U14" s="72">
        <v>3</v>
      </c>
      <c r="V14" s="72">
        <v>3</v>
      </c>
      <c r="W14" s="100">
        <v>0</v>
      </c>
      <c r="X14" s="100">
        <v>0</v>
      </c>
      <c r="Y14" s="100">
        <v>0</v>
      </c>
      <c r="Z14" s="29"/>
    </row>
    <row r="15" spans="1:26" s="5" customFormat="1" ht="15" customHeight="1">
      <c r="A15" s="20" t="s">
        <v>195</v>
      </c>
      <c r="B15" s="72">
        <v>29</v>
      </c>
      <c r="C15" s="72">
        <v>27</v>
      </c>
      <c r="D15" s="72">
        <v>26</v>
      </c>
      <c r="E15" s="100">
        <v>13.793</v>
      </c>
      <c r="F15" s="100">
        <v>11.111</v>
      </c>
      <c r="G15" s="100">
        <v>11.538461538461538</v>
      </c>
      <c r="H15" s="72">
        <v>58</v>
      </c>
      <c r="I15" s="72">
        <v>59</v>
      </c>
      <c r="J15" s="72">
        <v>59</v>
      </c>
      <c r="K15" s="100">
        <v>6.897</v>
      </c>
      <c r="L15" s="100">
        <v>8.5</v>
      </c>
      <c r="M15" s="100">
        <v>8.47457627118644</v>
      </c>
      <c r="N15" s="72">
        <v>49</v>
      </c>
      <c r="O15" s="72">
        <v>49</v>
      </c>
      <c r="P15" s="72">
        <v>42</v>
      </c>
      <c r="Q15" s="100">
        <v>18.367</v>
      </c>
      <c r="R15" s="100">
        <v>24.49</v>
      </c>
      <c r="S15" s="100">
        <v>23.809523809523807</v>
      </c>
      <c r="T15" s="72">
        <v>3</v>
      </c>
      <c r="U15" s="72">
        <v>6</v>
      </c>
      <c r="V15" s="72">
        <v>5</v>
      </c>
      <c r="W15" s="100">
        <v>0</v>
      </c>
      <c r="X15" s="100">
        <v>16.7</v>
      </c>
      <c r="Y15" s="100">
        <v>0</v>
      </c>
      <c r="Z15" s="29"/>
    </row>
    <row r="16" spans="1:26" s="5" customFormat="1" ht="15" customHeight="1">
      <c r="A16" s="20" t="s">
        <v>144</v>
      </c>
      <c r="B16" s="72">
        <v>24</v>
      </c>
      <c r="C16" s="72">
        <v>26</v>
      </c>
      <c r="D16" s="72">
        <v>24</v>
      </c>
      <c r="E16" s="100">
        <v>0</v>
      </c>
      <c r="F16" s="100">
        <v>0</v>
      </c>
      <c r="G16" s="100">
        <v>0</v>
      </c>
      <c r="H16" s="72">
        <v>71</v>
      </c>
      <c r="I16" s="72">
        <v>70</v>
      </c>
      <c r="J16" s="72">
        <v>79</v>
      </c>
      <c r="K16" s="100">
        <v>7.042</v>
      </c>
      <c r="L16" s="100">
        <v>11.4</v>
      </c>
      <c r="M16" s="100">
        <v>8.860759493670885</v>
      </c>
      <c r="N16" s="72">
        <v>66</v>
      </c>
      <c r="O16" s="72">
        <v>61</v>
      </c>
      <c r="P16" s="72">
        <v>62</v>
      </c>
      <c r="Q16" s="100">
        <v>18.182</v>
      </c>
      <c r="R16" s="100">
        <v>23</v>
      </c>
      <c r="S16" s="100">
        <v>24.193548387096776</v>
      </c>
      <c r="T16" s="72">
        <v>4</v>
      </c>
      <c r="U16" s="72">
        <v>8</v>
      </c>
      <c r="V16" s="72">
        <v>6</v>
      </c>
      <c r="W16" s="100">
        <v>0</v>
      </c>
      <c r="X16" s="100">
        <v>0</v>
      </c>
      <c r="Y16" s="100">
        <v>16.666666666666664</v>
      </c>
      <c r="Z16" s="29"/>
    </row>
    <row r="17" spans="1:26" s="5" customFormat="1" ht="15" customHeight="1">
      <c r="A17" s="20" t="s">
        <v>145</v>
      </c>
      <c r="B17" s="72">
        <v>11</v>
      </c>
      <c r="C17" s="72">
        <v>10</v>
      </c>
      <c r="D17" s="72">
        <v>9</v>
      </c>
      <c r="E17" s="100">
        <v>0</v>
      </c>
      <c r="F17" s="100">
        <v>0</v>
      </c>
      <c r="G17" s="100">
        <v>0</v>
      </c>
      <c r="H17" s="72">
        <v>43</v>
      </c>
      <c r="I17" s="72">
        <v>43</v>
      </c>
      <c r="J17" s="72">
        <v>47</v>
      </c>
      <c r="K17" s="100">
        <v>0</v>
      </c>
      <c r="L17" s="100">
        <v>9.3</v>
      </c>
      <c r="M17" s="100">
        <v>4.25531914893617</v>
      </c>
      <c r="N17" s="72">
        <v>26</v>
      </c>
      <c r="O17" s="72">
        <v>27</v>
      </c>
      <c r="P17" s="72">
        <v>22</v>
      </c>
      <c r="Q17" s="100">
        <v>3.846</v>
      </c>
      <c r="R17" s="100">
        <v>11.1</v>
      </c>
      <c r="S17" s="100">
        <v>9.090909090909092</v>
      </c>
      <c r="T17" s="72">
        <v>4</v>
      </c>
      <c r="U17" s="72">
        <v>4</v>
      </c>
      <c r="V17" s="72">
        <v>3</v>
      </c>
      <c r="W17" s="100">
        <v>0</v>
      </c>
      <c r="X17" s="100">
        <v>0</v>
      </c>
      <c r="Y17" s="100">
        <v>0</v>
      </c>
      <c r="Z17" s="29"/>
    </row>
    <row r="18" spans="1:26" s="5" customFormat="1" ht="15" customHeight="1">
      <c r="A18" s="20" t="s">
        <v>196</v>
      </c>
      <c r="B18" s="72">
        <v>30</v>
      </c>
      <c r="C18" s="72">
        <v>34</v>
      </c>
      <c r="D18" s="72">
        <v>38</v>
      </c>
      <c r="E18" s="100">
        <v>10</v>
      </c>
      <c r="F18" s="100">
        <v>11.765</v>
      </c>
      <c r="G18" s="100">
        <v>10.526315789473683</v>
      </c>
      <c r="H18" s="72">
        <v>73</v>
      </c>
      <c r="I18" s="72">
        <v>79</v>
      </c>
      <c r="J18" s="72">
        <v>86</v>
      </c>
      <c r="K18" s="100">
        <v>5.479</v>
      </c>
      <c r="L18" s="100">
        <v>10.1</v>
      </c>
      <c r="M18" s="100">
        <v>8.13953488372093</v>
      </c>
      <c r="N18" s="72">
        <v>49</v>
      </c>
      <c r="O18" s="72">
        <v>53</v>
      </c>
      <c r="P18" s="72">
        <v>57</v>
      </c>
      <c r="Q18" s="100">
        <v>6.122</v>
      </c>
      <c r="R18" s="100">
        <v>9.4</v>
      </c>
      <c r="S18" s="100">
        <v>7.017543859649122</v>
      </c>
      <c r="T18" s="72">
        <v>14</v>
      </c>
      <c r="U18" s="72">
        <v>14</v>
      </c>
      <c r="V18" s="72">
        <v>15</v>
      </c>
      <c r="W18" s="100">
        <v>7.143</v>
      </c>
      <c r="X18" s="100">
        <v>14.3</v>
      </c>
      <c r="Y18" s="100">
        <v>20</v>
      </c>
      <c r="Z18" s="29"/>
    </row>
    <row r="19" spans="1:27" s="4" customFormat="1" ht="15" customHeight="1">
      <c r="A19" s="21" t="s">
        <v>146</v>
      </c>
      <c r="B19" s="106">
        <v>43</v>
      </c>
      <c r="C19" s="106">
        <v>48</v>
      </c>
      <c r="D19" s="315">
        <v>46</v>
      </c>
      <c r="E19" s="119">
        <v>2.326</v>
      </c>
      <c r="F19" s="119">
        <v>4.2</v>
      </c>
      <c r="G19" s="119">
        <v>4.3478260869565215</v>
      </c>
      <c r="H19" s="106">
        <v>89</v>
      </c>
      <c r="I19" s="106">
        <v>107</v>
      </c>
      <c r="J19" s="106">
        <v>100</v>
      </c>
      <c r="K19" s="119">
        <v>4.494</v>
      </c>
      <c r="L19" s="119">
        <v>5.6</v>
      </c>
      <c r="M19" s="119">
        <v>9</v>
      </c>
      <c r="N19" s="106">
        <v>88</v>
      </c>
      <c r="O19" s="106">
        <v>93</v>
      </c>
      <c r="P19" s="106">
        <v>92</v>
      </c>
      <c r="Q19" s="119">
        <v>12.5</v>
      </c>
      <c r="R19" s="119">
        <v>17.2</v>
      </c>
      <c r="S19" s="119">
        <v>16.304347826086957</v>
      </c>
      <c r="T19" s="106">
        <v>14</v>
      </c>
      <c r="U19" s="106">
        <v>18</v>
      </c>
      <c r="V19" s="106">
        <v>19</v>
      </c>
      <c r="W19" s="119">
        <v>0</v>
      </c>
      <c r="X19" s="119">
        <v>0</v>
      </c>
      <c r="Y19" s="119">
        <v>0</v>
      </c>
      <c r="Z19" s="29"/>
      <c r="AA19" s="30"/>
    </row>
    <row r="20" spans="1:26" s="5" customFormat="1" ht="15" customHeight="1">
      <c r="A20" s="20" t="s">
        <v>197</v>
      </c>
      <c r="B20" s="72">
        <v>25</v>
      </c>
      <c r="C20" s="72">
        <v>27</v>
      </c>
      <c r="D20" s="72">
        <v>23</v>
      </c>
      <c r="E20" s="100">
        <v>4</v>
      </c>
      <c r="F20" s="100">
        <v>7.4</v>
      </c>
      <c r="G20" s="100">
        <v>8.695652173913043</v>
      </c>
      <c r="H20" s="72">
        <v>31</v>
      </c>
      <c r="I20" s="72">
        <v>42</v>
      </c>
      <c r="J20" s="72">
        <v>24</v>
      </c>
      <c r="K20" s="100">
        <v>3.226</v>
      </c>
      <c r="L20" s="100">
        <v>4.8</v>
      </c>
      <c r="M20" s="100">
        <v>8.333333333333332</v>
      </c>
      <c r="N20" s="72">
        <v>61</v>
      </c>
      <c r="O20" s="72">
        <v>64</v>
      </c>
      <c r="P20" s="72">
        <v>58</v>
      </c>
      <c r="Q20" s="100">
        <v>14.754</v>
      </c>
      <c r="R20" s="100">
        <v>20.3</v>
      </c>
      <c r="S20" s="100">
        <v>15.517241379310345</v>
      </c>
      <c r="T20" s="72">
        <v>12</v>
      </c>
      <c r="U20" s="72">
        <v>15</v>
      </c>
      <c r="V20" s="72">
        <v>10</v>
      </c>
      <c r="W20" s="100">
        <v>0</v>
      </c>
      <c r="X20" s="100">
        <v>0</v>
      </c>
      <c r="Y20" s="100">
        <v>0</v>
      </c>
      <c r="Z20" s="29"/>
    </row>
    <row r="21" spans="1:26" s="5" customFormat="1" ht="15" customHeight="1">
      <c r="A21" s="20" t="s">
        <v>147</v>
      </c>
      <c r="B21" s="72">
        <v>8</v>
      </c>
      <c r="C21" s="72">
        <v>8</v>
      </c>
      <c r="D21" s="72">
        <v>8</v>
      </c>
      <c r="E21" s="100">
        <v>0</v>
      </c>
      <c r="F21" s="100">
        <v>0</v>
      </c>
      <c r="G21" s="100">
        <v>0</v>
      </c>
      <c r="H21" s="72">
        <v>23</v>
      </c>
      <c r="I21" s="72">
        <v>23</v>
      </c>
      <c r="J21" s="72">
        <v>23</v>
      </c>
      <c r="K21" s="100">
        <v>4.348</v>
      </c>
      <c r="L21" s="100">
        <v>4.348</v>
      </c>
      <c r="M21" s="100">
        <v>4.3478260869565215</v>
      </c>
      <c r="N21" s="72">
        <v>7</v>
      </c>
      <c r="O21" s="72">
        <v>7</v>
      </c>
      <c r="P21" s="72">
        <v>7</v>
      </c>
      <c r="Q21" s="100">
        <v>14.286</v>
      </c>
      <c r="R21" s="100">
        <v>14.286</v>
      </c>
      <c r="S21" s="100">
        <v>14.285714285714285</v>
      </c>
      <c r="T21" s="72">
        <v>0</v>
      </c>
      <c r="U21" s="72">
        <v>0</v>
      </c>
      <c r="V21" s="72">
        <v>0</v>
      </c>
      <c r="W21" s="100">
        <v>0</v>
      </c>
      <c r="X21" s="100">
        <v>0</v>
      </c>
      <c r="Y21" s="100">
        <v>0</v>
      </c>
      <c r="Z21" s="29"/>
    </row>
    <row r="22" spans="1:26" s="5" customFormat="1" ht="15" customHeight="1">
      <c r="A22" s="20" t="s">
        <v>198</v>
      </c>
      <c r="B22" s="72">
        <v>10</v>
      </c>
      <c r="C22" s="72">
        <v>13</v>
      </c>
      <c r="D22" s="72">
        <v>15</v>
      </c>
      <c r="E22" s="100">
        <v>0</v>
      </c>
      <c r="F22" s="100">
        <v>0</v>
      </c>
      <c r="G22" s="100">
        <v>0</v>
      </c>
      <c r="H22" s="72">
        <v>35</v>
      </c>
      <c r="I22" s="72">
        <v>42</v>
      </c>
      <c r="J22" s="72">
        <v>53</v>
      </c>
      <c r="K22" s="100">
        <v>5.714</v>
      </c>
      <c r="L22" s="100">
        <v>7.1</v>
      </c>
      <c r="M22" s="100">
        <v>11.320754716981133</v>
      </c>
      <c r="N22" s="72">
        <v>20</v>
      </c>
      <c r="O22" s="72">
        <v>22</v>
      </c>
      <c r="P22" s="72">
        <v>27</v>
      </c>
      <c r="Q22" s="100">
        <v>5</v>
      </c>
      <c r="R22" s="100">
        <v>9.091</v>
      </c>
      <c r="S22" s="100">
        <v>18.51851851851852</v>
      </c>
      <c r="T22" s="72">
        <v>2</v>
      </c>
      <c r="U22" s="72">
        <v>3</v>
      </c>
      <c r="V22" s="72">
        <v>9</v>
      </c>
      <c r="W22" s="100">
        <v>0</v>
      </c>
      <c r="X22" s="100">
        <v>0</v>
      </c>
      <c r="Y22" s="100">
        <v>0</v>
      </c>
      <c r="Z22" s="29"/>
    </row>
    <row r="23" spans="1:28" s="5" customFormat="1" ht="15" customHeight="1">
      <c r="A23" s="22" t="s">
        <v>199</v>
      </c>
      <c r="B23" s="103">
        <v>251</v>
      </c>
      <c r="C23" s="103">
        <v>259</v>
      </c>
      <c r="D23" s="103">
        <v>271</v>
      </c>
      <c r="E23" s="316">
        <v>4.382</v>
      </c>
      <c r="F23" s="316">
        <v>4.6</v>
      </c>
      <c r="G23" s="316">
        <v>4.428044280442804</v>
      </c>
      <c r="H23" s="103">
        <v>650</v>
      </c>
      <c r="I23" s="103">
        <v>700</v>
      </c>
      <c r="J23" s="103">
        <v>736</v>
      </c>
      <c r="K23" s="316">
        <v>4</v>
      </c>
      <c r="L23" s="316">
        <v>9.7</v>
      </c>
      <c r="M23" s="316">
        <v>9.103260869565217</v>
      </c>
      <c r="N23" s="103">
        <v>504</v>
      </c>
      <c r="O23" s="103">
        <v>503</v>
      </c>
      <c r="P23" s="103">
        <v>499</v>
      </c>
      <c r="Q23" s="316">
        <v>12.103</v>
      </c>
      <c r="R23" s="316">
        <v>14.9</v>
      </c>
      <c r="S23" s="316">
        <v>14.02805611222445</v>
      </c>
      <c r="T23" s="103">
        <v>82</v>
      </c>
      <c r="U23" s="103">
        <v>100</v>
      </c>
      <c r="V23" s="103">
        <v>92</v>
      </c>
      <c r="W23" s="316">
        <v>3.659</v>
      </c>
      <c r="X23" s="316">
        <v>7</v>
      </c>
      <c r="Y23" s="316">
        <v>9.782608695652174</v>
      </c>
      <c r="Z23" s="29"/>
      <c r="AA23" s="29"/>
      <c r="AB23" s="29"/>
    </row>
    <row r="24" spans="1:26" s="5" customFormat="1" ht="15" customHeight="1">
      <c r="A24" s="23" t="s">
        <v>150</v>
      </c>
      <c r="D24" s="177"/>
      <c r="E24"/>
      <c r="F24" s="177"/>
      <c r="G24" s="177"/>
      <c r="H24"/>
      <c r="J24" s="177"/>
      <c r="K24" s="177"/>
      <c r="L24" s="177"/>
      <c r="M24" s="177"/>
      <c r="N24"/>
      <c r="P24" s="177"/>
      <c r="Q24" s="177"/>
      <c r="R24" s="177"/>
      <c r="S24" s="177"/>
      <c r="T24"/>
      <c r="V24" s="177"/>
      <c r="W24" s="177"/>
      <c r="X24" s="177"/>
      <c r="Y24" s="177"/>
      <c r="Z24" s="29"/>
    </row>
    <row r="25" spans="1:26" s="5" customFormat="1" ht="15" customHeight="1">
      <c r="A25" s="20" t="s">
        <v>200</v>
      </c>
      <c r="B25" s="72">
        <v>78</v>
      </c>
      <c r="C25" s="72">
        <v>78</v>
      </c>
      <c r="D25" s="72">
        <v>80</v>
      </c>
      <c r="E25" s="100">
        <v>1.282</v>
      </c>
      <c r="F25" s="100">
        <v>2.6</v>
      </c>
      <c r="G25" s="100">
        <v>2.5</v>
      </c>
      <c r="H25" s="72">
        <v>177</v>
      </c>
      <c r="I25" s="72">
        <v>188</v>
      </c>
      <c r="J25" s="72">
        <v>195</v>
      </c>
      <c r="K25" s="100">
        <v>2.825</v>
      </c>
      <c r="L25" s="100">
        <v>8.5</v>
      </c>
      <c r="M25" s="100">
        <v>7.179487179487179</v>
      </c>
      <c r="N25" s="72">
        <v>206</v>
      </c>
      <c r="O25" s="72">
        <v>203</v>
      </c>
      <c r="P25" s="72">
        <v>202</v>
      </c>
      <c r="Q25" s="100">
        <v>15.534</v>
      </c>
      <c r="R25" s="100">
        <v>19.7</v>
      </c>
      <c r="S25" s="100">
        <v>17.82178217821782</v>
      </c>
      <c r="T25" s="72">
        <v>29</v>
      </c>
      <c r="U25" s="72">
        <v>36</v>
      </c>
      <c r="V25" s="72">
        <v>25</v>
      </c>
      <c r="W25" s="100">
        <v>3.448</v>
      </c>
      <c r="X25" s="100">
        <v>5.6</v>
      </c>
      <c r="Y25" s="100">
        <v>4</v>
      </c>
      <c r="Z25" s="29"/>
    </row>
    <row r="26" spans="1:26" s="5" customFormat="1" ht="15" customHeight="1">
      <c r="A26" s="20" t="s">
        <v>201</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29"/>
    </row>
    <row r="27" spans="1:26" s="5" customFormat="1" ht="15" customHeight="1">
      <c r="A27" s="24" t="s">
        <v>151</v>
      </c>
      <c r="B27" s="72">
        <v>23</v>
      </c>
      <c r="C27" s="72">
        <v>21</v>
      </c>
      <c r="D27" s="72">
        <v>29</v>
      </c>
      <c r="E27" s="100">
        <v>4.348</v>
      </c>
      <c r="F27" s="100">
        <v>4.762</v>
      </c>
      <c r="G27" s="100">
        <v>3.4482758620689653</v>
      </c>
      <c r="H27" s="72">
        <v>51</v>
      </c>
      <c r="I27" s="72">
        <v>54</v>
      </c>
      <c r="J27" s="72">
        <v>75</v>
      </c>
      <c r="K27" s="100">
        <v>5.882</v>
      </c>
      <c r="L27" s="100">
        <v>9.3</v>
      </c>
      <c r="M27" s="100">
        <v>12</v>
      </c>
      <c r="N27" s="72">
        <v>26</v>
      </c>
      <c r="O27" s="72">
        <v>26</v>
      </c>
      <c r="P27" s="72">
        <v>44</v>
      </c>
      <c r="Q27" s="100">
        <v>23.077</v>
      </c>
      <c r="R27" s="100">
        <v>19.231</v>
      </c>
      <c r="S27" s="100">
        <v>15.909090909090908</v>
      </c>
      <c r="T27" s="72">
        <v>12</v>
      </c>
      <c r="U27" s="72">
        <v>10</v>
      </c>
      <c r="V27" s="72">
        <v>8</v>
      </c>
      <c r="W27" s="100">
        <v>0</v>
      </c>
      <c r="X27" s="100">
        <v>0</v>
      </c>
      <c r="Y27" s="100">
        <v>0</v>
      </c>
      <c r="Z27" s="29"/>
    </row>
    <row r="28" spans="1:26" s="5" customFormat="1" ht="15" customHeight="1">
      <c r="A28" s="24" t="s">
        <v>152</v>
      </c>
      <c r="B28" s="72">
        <v>17</v>
      </c>
      <c r="C28" s="72">
        <v>28</v>
      </c>
      <c r="D28" s="72">
        <v>23</v>
      </c>
      <c r="E28" s="100">
        <v>0</v>
      </c>
      <c r="F28" s="100">
        <v>0</v>
      </c>
      <c r="G28" s="100">
        <v>0</v>
      </c>
      <c r="H28" s="72">
        <v>68</v>
      </c>
      <c r="I28" s="72">
        <v>91</v>
      </c>
      <c r="J28" s="72">
        <v>89</v>
      </c>
      <c r="K28" s="100">
        <v>1.471</v>
      </c>
      <c r="L28" s="100">
        <v>12.1</v>
      </c>
      <c r="M28" s="100">
        <v>10.112359550561797</v>
      </c>
      <c r="N28" s="72">
        <v>40</v>
      </c>
      <c r="O28" s="72">
        <v>46</v>
      </c>
      <c r="P28" s="72">
        <v>47</v>
      </c>
      <c r="Q28" s="100">
        <v>12.5</v>
      </c>
      <c r="R28" s="100">
        <v>17.391</v>
      </c>
      <c r="S28" s="100">
        <v>17.02127659574468</v>
      </c>
      <c r="T28" s="72">
        <v>2</v>
      </c>
      <c r="U28" s="72">
        <v>3</v>
      </c>
      <c r="V28" s="72">
        <v>4</v>
      </c>
      <c r="W28" s="100">
        <v>0</v>
      </c>
      <c r="X28" s="100">
        <v>0</v>
      </c>
      <c r="Y28" s="100">
        <v>0</v>
      </c>
      <c r="Z28" s="29"/>
    </row>
    <row r="29" spans="1:26" s="5" customFormat="1" ht="15" customHeight="1">
      <c r="A29" s="24" t="s">
        <v>153</v>
      </c>
      <c r="B29" s="72">
        <v>25</v>
      </c>
      <c r="C29" s="72">
        <v>23</v>
      </c>
      <c r="D29" s="72">
        <v>30</v>
      </c>
      <c r="E29" s="100">
        <v>0</v>
      </c>
      <c r="F29" s="100">
        <v>4.348</v>
      </c>
      <c r="G29" s="100">
        <v>10</v>
      </c>
      <c r="H29" s="72">
        <v>58</v>
      </c>
      <c r="I29" s="72">
        <v>67</v>
      </c>
      <c r="J29" s="72">
        <v>88</v>
      </c>
      <c r="K29" s="100">
        <v>5.172</v>
      </c>
      <c r="L29" s="100">
        <v>13.4</v>
      </c>
      <c r="M29" s="100">
        <v>11.363636363636363</v>
      </c>
      <c r="N29" s="72">
        <v>36</v>
      </c>
      <c r="O29" s="72">
        <v>38</v>
      </c>
      <c r="P29" s="72">
        <v>57</v>
      </c>
      <c r="Q29" s="100">
        <v>2.778</v>
      </c>
      <c r="R29" s="100">
        <v>7.895</v>
      </c>
      <c r="S29" s="100">
        <v>10.526315789473683</v>
      </c>
      <c r="T29" s="72">
        <v>4</v>
      </c>
      <c r="U29" s="72">
        <v>7</v>
      </c>
      <c r="V29" s="72">
        <v>9</v>
      </c>
      <c r="W29" s="100">
        <v>0</v>
      </c>
      <c r="X29" s="100">
        <v>0</v>
      </c>
      <c r="Y29" s="100">
        <v>11.11111111111111</v>
      </c>
      <c r="Z29" s="29"/>
    </row>
    <row r="30" spans="1:26" s="5" customFormat="1" ht="15" customHeight="1">
      <c r="A30" s="24" t="s">
        <v>154</v>
      </c>
      <c r="B30" s="72">
        <v>108</v>
      </c>
      <c r="C30" s="72">
        <v>109</v>
      </c>
      <c r="D30" s="72">
        <v>109</v>
      </c>
      <c r="E30" s="100">
        <v>8.333</v>
      </c>
      <c r="F30" s="100">
        <v>7.3</v>
      </c>
      <c r="G30" s="100">
        <v>5.5045871559633035</v>
      </c>
      <c r="H30" s="72">
        <v>296</v>
      </c>
      <c r="I30" s="72">
        <v>300</v>
      </c>
      <c r="J30" s="72">
        <v>289</v>
      </c>
      <c r="K30" s="100">
        <v>4.73</v>
      </c>
      <c r="L30" s="100">
        <v>9</v>
      </c>
      <c r="M30" s="100">
        <v>8.650519031141869</v>
      </c>
      <c r="N30" s="72">
        <v>196</v>
      </c>
      <c r="O30" s="72">
        <v>190</v>
      </c>
      <c r="P30" s="72">
        <v>149</v>
      </c>
      <c r="Q30" s="100">
        <v>8.673</v>
      </c>
      <c r="R30" s="100">
        <v>10</v>
      </c>
      <c r="S30" s="100">
        <v>8.724832214765101</v>
      </c>
      <c r="T30" s="72">
        <v>35</v>
      </c>
      <c r="U30" s="72">
        <v>44</v>
      </c>
      <c r="V30" s="72">
        <v>46</v>
      </c>
      <c r="W30" s="100">
        <v>5.714</v>
      </c>
      <c r="X30" s="100">
        <v>11.4</v>
      </c>
      <c r="Y30" s="100">
        <v>15.217391304347828</v>
      </c>
      <c r="Z30" s="29"/>
    </row>
    <row r="31" spans="1:26" ht="15" customHeight="1">
      <c r="A31" s="22" t="s">
        <v>199</v>
      </c>
      <c r="B31" s="103">
        <v>251</v>
      </c>
      <c r="C31" s="103">
        <v>259</v>
      </c>
      <c r="D31" s="103">
        <v>271</v>
      </c>
      <c r="E31" s="316">
        <v>4.382</v>
      </c>
      <c r="F31" s="316">
        <v>4.6</v>
      </c>
      <c r="G31" s="316">
        <v>4.428044280442804</v>
      </c>
      <c r="H31" s="103">
        <v>650</v>
      </c>
      <c r="I31" s="103">
        <v>700</v>
      </c>
      <c r="J31" s="103">
        <v>736</v>
      </c>
      <c r="K31" s="316">
        <v>4</v>
      </c>
      <c r="L31" s="316">
        <v>9.7</v>
      </c>
      <c r="M31" s="316">
        <v>9.103260869565217</v>
      </c>
      <c r="N31" s="103">
        <v>504</v>
      </c>
      <c r="O31" s="103">
        <v>503</v>
      </c>
      <c r="P31" s="103">
        <v>499</v>
      </c>
      <c r="Q31" s="316">
        <v>12.103</v>
      </c>
      <c r="R31" s="316">
        <v>14.9</v>
      </c>
      <c r="S31" s="316">
        <v>14.02805611222445</v>
      </c>
      <c r="T31" s="103">
        <v>82</v>
      </c>
      <c r="U31" s="103">
        <v>100</v>
      </c>
      <c r="V31" s="103">
        <v>92</v>
      </c>
      <c r="W31" s="316">
        <v>3.659</v>
      </c>
      <c r="X31" s="316">
        <v>7</v>
      </c>
      <c r="Y31" s="316">
        <v>9.782608695652174</v>
      </c>
      <c r="Z31" s="29"/>
    </row>
    <row r="32" spans="1:22" ht="11.25">
      <c r="A32" s="1" t="s">
        <v>272</v>
      </c>
      <c r="B32" s="32"/>
      <c r="C32" s="32"/>
      <c r="D32" s="32"/>
      <c r="F32" s="25"/>
      <c r="G32" s="6"/>
      <c r="M32" s="1"/>
      <c r="N32" s="1"/>
      <c r="O32" s="25"/>
      <c r="P32" s="25"/>
      <c r="T32" s="1"/>
      <c r="U32" s="1"/>
      <c r="V32" s="16"/>
    </row>
    <row r="33" spans="1:22" ht="11.25">
      <c r="A33" s="32"/>
      <c r="B33" s="32"/>
      <c r="C33" s="32"/>
      <c r="D33" s="32"/>
      <c r="E33" s="16"/>
      <c r="F33" s="168"/>
      <c r="G33" s="168"/>
      <c r="H33" s="169"/>
      <c r="I33" s="169"/>
      <c r="J33" s="169"/>
      <c r="K33" s="169"/>
      <c r="L33" s="16"/>
      <c r="M33" s="16"/>
      <c r="N33" s="178"/>
      <c r="O33" s="1"/>
      <c r="P33" s="1"/>
      <c r="T33" s="1"/>
      <c r="U33" s="1"/>
      <c r="V33" s="1"/>
    </row>
    <row r="34" spans="1:26" ht="11.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1.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5" ht="11.25">
      <c r="A36" s="7"/>
      <c r="B36" s="59"/>
      <c r="C36" s="59"/>
      <c r="D36" s="59"/>
      <c r="E36" s="59"/>
      <c r="F36" s="59"/>
      <c r="G36" s="59"/>
      <c r="H36" s="59"/>
      <c r="I36" s="59"/>
      <c r="J36" s="59"/>
      <c r="K36" s="179"/>
      <c r="L36" s="59"/>
      <c r="M36" s="59"/>
      <c r="N36" s="59"/>
      <c r="O36" s="59"/>
      <c r="P36" s="59"/>
      <c r="Q36" s="59"/>
      <c r="R36" s="59"/>
      <c r="S36" s="59"/>
      <c r="T36" s="59"/>
      <c r="U36" s="59"/>
      <c r="V36" s="59"/>
      <c r="W36" s="59"/>
      <c r="X36" s="59"/>
      <c r="Y36" s="59"/>
    </row>
    <row r="37" ht="11.25">
      <c r="F37" s="58"/>
    </row>
  </sheetData>
  <sheetProtection/>
  <mergeCells count="14">
    <mergeCell ref="T5:Y5"/>
    <mergeCell ref="T6:V6"/>
    <mergeCell ref="W6:Y6"/>
    <mergeCell ref="N6:P6"/>
    <mergeCell ref="Q6:S6"/>
    <mergeCell ref="A2:K2"/>
    <mergeCell ref="A5:A6"/>
    <mergeCell ref="H5:M5"/>
    <mergeCell ref="B5:G5"/>
    <mergeCell ref="N5:S5"/>
    <mergeCell ref="B6:D6"/>
    <mergeCell ref="E6:G6"/>
    <mergeCell ref="H6:J6"/>
    <mergeCell ref="K6:M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15.xml><?xml version="1.0" encoding="utf-8"?>
<worksheet xmlns="http://schemas.openxmlformats.org/spreadsheetml/2006/main" xmlns:r="http://schemas.openxmlformats.org/officeDocument/2006/relationships">
  <dimension ref="A1:DQ37"/>
  <sheetViews>
    <sheetView showGridLines="0" zoomScaleSheetLayoutView="100" zoomScalePageLayoutView="0" workbookViewId="0" topLeftCell="A1">
      <selection activeCell="A1" sqref="A1"/>
    </sheetView>
  </sheetViews>
  <sheetFormatPr defaultColWidth="11.57421875" defaultRowHeight="12.75"/>
  <cols>
    <col min="1" max="1" width="37.7109375" style="1" customWidth="1"/>
    <col min="2" max="4" width="7.00390625" style="1" customWidth="1"/>
    <col min="5" max="19" width="7.57421875" style="16" customWidth="1"/>
    <col min="20" max="25" width="5.7109375" style="16" customWidth="1"/>
    <col min="26" max="27" width="5.7109375" style="8" customWidth="1"/>
    <col min="28" max="28" width="5.7109375" style="16" customWidth="1"/>
    <col min="29" max="30" width="5.7109375" style="1" customWidth="1"/>
    <col min="31" max="31" width="5.7109375" style="16" customWidth="1"/>
    <col min="32" max="33" width="5.7109375" style="1" customWidth="1"/>
    <col min="34" max="34" width="5.7109375" style="16" customWidth="1"/>
    <col min="35" max="16384" width="11.57421875" style="1" customWidth="1"/>
  </cols>
  <sheetData>
    <row r="1" ht="30" customHeight="1">
      <c r="AH1" s="180"/>
    </row>
    <row r="2" spans="1:24" s="17" customFormat="1" ht="18" customHeight="1">
      <c r="A2" s="33"/>
      <c r="B2" s="33"/>
      <c r="C2" s="33"/>
      <c r="D2" s="33"/>
      <c r="E2" s="33"/>
      <c r="F2" s="33"/>
      <c r="G2" s="33"/>
      <c r="H2" s="33"/>
      <c r="I2" s="33"/>
      <c r="J2" s="33"/>
      <c r="K2" s="33"/>
      <c r="L2" s="33"/>
      <c r="M2" s="33"/>
      <c r="N2" s="33"/>
      <c r="O2" s="33"/>
      <c r="P2" s="33"/>
      <c r="Q2" s="33"/>
      <c r="R2" s="33"/>
      <c r="S2" s="33"/>
      <c r="T2" s="33"/>
      <c r="U2" s="33"/>
      <c r="V2" s="33"/>
      <c r="W2" s="60"/>
      <c r="X2" s="181"/>
    </row>
    <row r="3" spans="1:24" s="17" customFormat="1" ht="19.5" customHeight="1">
      <c r="A3" s="529" t="s">
        <v>488</v>
      </c>
      <c r="B3" s="529"/>
      <c r="C3" s="529"/>
      <c r="D3" s="529"/>
      <c r="E3" s="529"/>
      <c r="F3" s="529"/>
      <c r="G3" s="529"/>
      <c r="H3" s="529"/>
      <c r="I3" s="530"/>
      <c r="J3" s="14"/>
      <c r="K3" s="14"/>
      <c r="L3" s="14"/>
      <c r="M3" s="14"/>
      <c r="N3" s="14"/>
      <c r="O3" s="14"/>
      <c r="P3" s="14"/>
      <c r="Q3" s="14"/>
      <c r="R3" s="583" t="s">
        <v>361</v>
      </c>
      <c r="S3" s="583"/>
      <c r="T3" s="33"/>
      <c r="U3" s="33"/>
      <c r="V3" s="33"/>
      <c r="W3" s="60"/>
      <c r="X3" s="181"/>
    </row>
    <row r="4" spans="20:121" ht="9.75" customHeight="1">
      <c r="T4" s="33"/>
      <c r="U4" s="33"/>
      <c r="V4" s="33"/>
      <c r="W4" s="60"/>
      <c r="X4" s="181"/>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row>
    <row r="5" spans="1:121" s="183" customFormat="1" ht="18" customHeight="1">
      <c r="A5" s="27"/>
      <c r="B5" s="546" t="s">
        <v>163</v>
      </c>
      <c r="C5" s="546"/>
      <c r="D5" s="546"/>
      <c r="E5" s="611" t="s">
        <v>362</v>
      </c>
      <c r="F5" s="611"/>
      <c r="G5" s="611"/>
      <c r="H5" s="611" t="s">
        <v>252</v>
      </c>
      <c r="I5" s="611"/>
      <c r="J5" s="611"/>
      <c r="K5" s="611">
        <v>4</v>
      </c>
      <c r="L5" s="611"/>
      <c r="M5" s="611"/>
      <c r="N5" s="611">
        <v>5</v>
      </c>
      <c r="O5" s="611"/>
      <c r="P5" s="611"/>
      <c r="Q5" s="611" t="s">
        <v>253</v>
      </c>
      <c r="R5" s="611"/>
      <c r="S5" s="611"/>
      <c r="T5" s="33"/>
      <c r="U5" s="33"/>
      <c r="V5" s="33"/>
      <c r="W5" s="60"/>
      <c r="X5" s="181"/>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row>
    <row r="6" spans="1:121" s="25" customFormat="1" ht="17.25" customHeight="1">
      <c r="A6" s="27"/>
      <c r="B6" s="545"/>
      <c r="C6" s="545"/>
      <c r="D6" s="545"/>
      <c r="E6" s="627" t="s">
        <v>254</v>
      </c>
      <c r="F6" s="627"/>
      <c r="G6" s="627"/>
      <c r="H6" s="627" t="s">
        <v>254</v>
      </c>
      <c r="I6" s="627"/>
      <c r="J6" s="627"/>
      <c r="K6" s="627" t="s">
        <v>254</v>
      </c>
      <c r="L6" s="627"/>
      <c r="M6" s="627"/>
      <c r="N6" s="627" t="s">
        <v>254</v>
      </c>
      <c r="O6" s="627"/>
      <c r="P6" s="627"/>
      <c r="Q6" s="627" t="s">
        <v>254</v>
      </c>
      <c r="R6" s="627"/>
      <c r="S6" s="627"/>
      <c r="T6" s="33"/>
      <c r="U6" s="33"/>
      <c r="V6" s="33"/>
      <c r="W6" s="60"/>
      <c r="X6" s="181"/>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row>
    <row r="7" spans="1:121" s="25" customFormat="1" ht="18.75" customHeight="1">
      <c r="A7" s="27"/>
      <c r="B7" s="18">
        <v>2012</v>
      </c>
      <c r="C7" s="18">
        <v>2011</v>
      </c>
      <c r="D7" s="18">
        <v>2010</v>
      </c>
      <c r="E7" s="18">
        <v>2012</v>
      </c>
      <c r="F7" s="18">
        <v>2011</v>
      </c>
      <c r="G7" s="18">
        <v>2010</v>
      </c>
      <c r="H7" s="18">
        <v>2012</v>
      </c>
      <c r="I7" s="18">
        <v>2011</v>
      </c>
      <c r="J7" s="18">
        <v>2010</v>
      </c>
      <c r="K7" s="18">
        <v>2012</v>
      </c>
      <c r="L7" s="18">
        <v>2011</v>
      </c>
      <c r="M7" s="18">
        <v>2010</v>
      </c>
      <c r="N7" s="18">
        <v>2012</v>
      </c>
      <c r="O7" s="18">
        <v>2011</v>
      </c>
      <c r="P7" s="18">
        <v>2010</v>
      </c>
      <c r="Q7" s="18">
        <v>2012</v>
      </c>
      <c r="R7" s="18">
        <v>2011</v>
      </c>
      <c r="S7" s="18">
        <v>2010</v>
      </c>
      <c r="T7" s="33"/>
      <c r="U7" s="33"/>
      <c r="V7" s="33"/>
      <c r="W7" s="60"/>
      <c r="X7" s="181"/>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row>
    <row r="8" spans="1:121" s="173" customFormat="1" ht="19.5" customHeight="1">
      <c r="A8" s="19" t="s">
        <v>140</v>
      </c>
      <c r="B8" s="357">
        <v>126</v>
      </c>
      <c r="C8" s="357">
        <v>127</v>
      </c>
      <c r="D8" s="357">
        <v>132</v>
      </c>
      <c r="E8" s="105">
        <v>11.111</v>
      </c>
      <c r="F8" s="105">
        <v>9.4</v>
      </c>
      <c r="G8" s="105">
        <v>9.8</v>
      </c>
      <c r="H8" s="105">
        <v>84.921</v>
      </c>
      <c r="I8" s="105">
        <v>87.4</v>
      </c>
      <c r="J8" s="105">
        <v>85.60606060606061</v>
      </c>
      <c r="K8" s="105">
        <v>3.968</v>
      </c>
      <c r="L8" s="105">
        <v>3.2</v>
      </c>
      <c r="M8" s="105">
        <v>4.545454545454546</v>
      </c>
      <c r="N8" s="105">
        <v>0</v>
      </c>
      <c r="O8" s="105">
        <v>0</v>
      </c>
      <c r="P8" s="105">
        <v>0</v>
      </c>
      <c r="Q8" s="105">
        <v>0</v>
      </c>
      <c r="R8" s="105">
        <v>0</v>
      </c>
      <c r="S8" s="105">
        <v>0</v>
      </c>
      <c r="T8" s="170"/>
      <c r="U8" s="170"/>
      <c r="V8" s="33"/>
      <c r="W8" s="60"/>
      <c r="X8" s="181"/>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row>
    <row r="9" spans="1:121" s="111" customFormat="1" ht="15" customHeight="1">
      <c r="A9" s="20" t="s">
        <v>141</v>
      </c>
      <c r="B9" s="63">
        <v>12</v>
      </c>
      <c r="C9" s="63">
        <v>11</v>
      </c>
      <c r="D9" s="63">
        <v>14</v>
      </c>
      <c r="E9" s="64">
        <v>33.333</v>
      </c>
      <c r="F9" s="64">
        <v>18.2</v>
      </c>
      <c r="G9" s="64">
        <v>14.285714285714285</v>
      </c>
      <c r="H9" s="64">
        <v>66.667</v>
      </c>
      <c r="I9" s="64">
        <v>81.8</v>
      </c>
      <c r="J9" s="64">
        <v>78.57142857142857</v>
      </c>
      <c r="K9" s="64">
        <v>0</v>
      </c>
      <c r="L9" s="64">
        <v>0</v>
      </c>
      <c r="M9" s="64">
        <v>7.142857142857142</v>
      </c>
      <c r="N9" s="64">
        <v>0</v>
      </c>
      <c r="O9" s="64">
        <v>0</v>
      </c>
      <c r="P9" s="64">
        <v>0</v>
      </c>
      <c r="Q9" s="64">
        <v>0</v>
      </c>
      <c r="R9" s="64">
        <v>0</v>
      </c>
      <c r="S9" s="64">
        <v>0</v>
      </c>
      <c r="T9" s="170"/>
      <c r="U9" s="170"/>
      <c r="V9" s="33"/>
      <c r="W9" s="60"/>
      <c r="X9" s="181"/>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row>
    <row r="10" spans="1:121" s="111" customFormat="1" ht="15" customHeight="1">
      <c r="A10" s="20" t="s">
        <v>192</v>
      </c>
      <c r="B10" s="63">
        <v>14</v>
      </c>
      <c r="C10" s="63">
        <v>14</v>
      </c>
      <c r="D10" s="63">
        <v>14</v>
      </c>
      <c r="E10" s="64">
        <v>0</v>
      </c>
      <c r="F10" s="64">
        <v>0</v>
      </c>
      <c r="G10" s="64">
        <v>7.142857142857142</v>
      </c>
      <c r="H10" s="64">
        <v>100</v>
      </c>
      <c r="I10" s="64">
        <v>100</v>
      </c>
      <c r="J10" s="64">
        <v>92.85714285714286</v>
      </c>
      <c r="K10" s="64">
        <v>0</v>
      </c>
      <c r="L10" s="64">
        <v>0</v>
      </c>
      <c r="M10" s="64">
        <v>0</v>
      </c>
      <c r="N10" s="64">
        <v>0</v>
      </c>
      <c r="O10" s="64">
        <v>0</v>
      </c>
      <c r="P10" s="64">
        <v>0</v>
      </c>
      <c r="Q10" s="64">
        <v>0</v>
      </c>
      <c r="R10" s="64">
        <v>0</v>
      </c>
      <c r="S10" s="64">
        <v>0</v>
      </c>
      <c r="T10" s="170"/>
      <c r="U10" s="170"/>
      <c r="V10" s="33"/>
      <c r="W10" s="60"/>
      <c r="X10" s="181"/>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row>
    <row r="11" spans="1:121" s="111" customFormat="1" ht="15" customHeight="1">
      <c r="A11" s="20" t="s">
        <v>193</v>
      </c>
      <c r="B11" s="63">
        <v>12</v>
      </c>
      <c r="C11" s="63">
        <v>12</v>
      </c>
      <c r="D11" s="63">
        <v>13</v>
      </c>
      <c r="E11" s="64">
        <v>8.333</v>
      </c>
      <c r="F11" s="64">
        <v>8.333</v>
      </c>
      <c r="G11" s="64">
        <v>7.6923076923076925</v>
      </c>
      <c r="H11" s="64">
        <v>75</v>
      </c>
      <c r="I11" s="64">
        <v>75</v>
      </c>
      <c r="J11" s="64">
        <v>84.61538461538461</v>
      </c>
      <c r="K11" s="64">
        <v>16.667</v>
      </c>
      <c r="L11" s="64">
        <v>16.667</v>
      </c>
      <c r="M11" s="64">
        <v>7.6923076923076925</v>
      </c>
      <c r="N11" s="64">
        <v>0</v>
      </c>
      <c r="O11" s="64">
        <v>0</v>
      </c>
      <c r="P11" s="64">
        <v>0</v>
      </c>
      <c r="Q11" s="64">
        <v>0</v>
      </c>
      <c r="R11" s="64">
        <v>0</v>
      </c>
      <c r="S11" s="64">
        <v>0</v>
      </c>
      <c r="T11" s="170"/>
      <c r="U11" s="170"/>
      <c r="V11" s="33"/>
      <c r="W11" s="60"/>
      <c r="X11" s="181"/>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row>
    <row r="12" spans="1:121" s="111" customFormat="1" ht="15" customHeight="1">
      <c r="A12" s="20" t="s">
        <v>142</v>
      </c>
      <c r="B12" s="63">
        <v>9</v>
      </c>
      <c r="C12" s="63">
        <v>9</v>
      </c>
      <c r="D12" s="63">
        <v>9</v>
      </c>
      <c r="E12" s="64">
        <v>0</v>
      </c>
      <c r="F12" s="64">
        <v>0</v>
      </c>
      <c r="G12" s="64">
        <v>0</v>
      </c>
      <c r="H12" s="64">
        <v>77.778</v>
      </c>
      <c r="I12" s="64">
        <v>77.778</v>
      </c>
      <c r="J12" s="64">
        <v>66.66666666666666</v>
      </c>
      <c r="K12" s="64">
        <v>22.222</v>
      </c>
      <c r="L12" s="64">
        <v>22.222</v>
      </c>
      <c r="M12" s="64">
        <v>33.33333333333333</v>
      </c>
      <c r="N12" s="64">
        <v>0</v>
      </c>
      <c r="O12" s="64">
        <v>0</v>
      </c>
      <c r="P12" s="64">
        <v>0</v>
      </c>
      <c r="Q12" s="64">
        <v>0</v>
      </c>
      <c r="R12" s="64">
        <v>0</v>
      </c>
      <c r="S12" s="64">
        <v>0</v>
      </c>
      <c r="T12" s="170"/>
      <c r="U12" s="170"/>
      <c r="V12" s="33"/>
      <c r="W12" s="60"/>
      <c r="X12" s="181"/>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row>
    <row r="13" spans="1:121" s="111" customFormat="1" ht="15" customHeight="1">
      <c r="A13" s="20" t="s">
        <v>194</v>
      </c>
      <c r="B13" s="63">
        <v>13</v>
      </c>
      <c r="C13" s="63">
        <v>13</v>
      </c>
      <c r="D13" s="63">
        <v>13</v>
      </c>
      <c r="E13" s="64">
        <v>15.385</v>
      </c>
      <c r="F13" s="64">
        <v>15.385</v>
      </c>
      <c r="G13" s="64">
        <v>7.6923076923076925</v>
      </c>
      <c r="H13" s="64">
        <v>84.615</v>
      </c>
      <c r="I13" s="64">
        <v>84.615</v>
      </c>
      <c r="J13" s="64">
        <v>92.3076923076923</v>
      </c>
      <c r="K13" s="64">
        <v>0</v>
      </c>
      <c r="L13" s="64">
        <v>0</v>
      </c>
      <c r="M13" s="64">
        <v>0</v>
      </c>
      <c r="N13" s="64">
        <v>0</v>
      </c>
      <c r="O13" s="64">
        <v>0</v>
      </c>
      <c r="P13" s="64">
        <v>0</v>
      </c>
      <c r="Q13" s="64">
        <v>0</v>
      </c>
      <c r="R13" s="64">
        <v>0</v>
      </c>
      <c r="S13" s="64">
        <v>0</v>
      </c>
      <c r="T13" s="170"/>
      <c r="U13" s="170"/>
      <c r="V13" s="33"/>
      <c r="W13" s="60"/>
      <c r="X13" s="181"/>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row>
    <row r="14" spans="1:121" s="111" customFormat="1" ht="15" customHeight="1">
      <c r="A14" s="20" t="s">
        <v>143</v>
      </c>
      <c r="B14" s="63">
        <v>10</v>
      </c>
      <c r="C14" s="63">
        <v>11</v>
      </c>
      <c r="D14" s="63">
        <v>11</v>
      </c>
      <c r="E14" s="64">
        <v>0</v>
      </c>
      <c r="F14" s="64">
        <v>0</v>
      </c>
      <c r="G14" s="64">
        <v>0</v>
      </c>
      <c r="H14" s="64">
        <v>100</v>
      </c>
      <c r="I14" s="64">
        <v>100</v>
      </c>
      <c r="J14" s="64">
        <v>100</v>
      </c>
      <c r="K14" s="64">
        <v>0</v>
      </c>
      <c r="L14" s="64">
        <v>0</v>
      </c>
      <c r="M14" s="64">
        <v>0</v>
      </c>
      <c r="N14" s="64">
        <v>0</v>
      </c>
      <c r="O14" s="64">
        <v>0</v>
      </c>
      <c r="P14" s="64">
        <v>0</v>
      </c>
      <c r="Q14" s="64">
        <v>0</v>
      </c>
      <c r="R14" s="64">
        <v>0</v>
      </c>
      <c r="S14" s="64">
        <v>0</v>
      </c>
      <c r="T14" s="170"/>
      <c r="U14" s="170"/>
      <c r="V14" s="33"/>
      <c r="W14" s="60"/>
      <c r="X14" s="181"/>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row>
    <row r="15" spans="1:121" s="111" customFormat="1" ht="15" customHeight="1">
      <c r="A15" s="20" t="s">
        <v>195</v>
      </c>
      <c r="B15" s="63">
        <v>15</v>
      </c>
      <c r="C15" s="63">
        <v>15</v>
      </c>
      <c r="D15" s="63">
        <v>13</v>
      </c>
      <c r="E15" s="64">
        <v>6.667</v>
      </c>
      <c r="F15" s="64">
        <v>6.667</v>
      </c>
      <c r="G15" s="64">
        <v>7.6923076923076925</v>
      </c>
      <c r="H15" s="64">
        <v>93.333</v>
      </c>
      <c r="I15" s="64">
        <v>93.333</v>
      </c>
      <c r="J15" s="64">
        <v>92.3076923076923</v>
      </c>
      <c r="K15" s="64">
        <v>0</v>
      </c>
      <c r="L15" s="64">
        <v>0</v>
      </c>
      <c r="M15" s="64">
        <v>0</v>
      </c>
      <c r="N15" s="64">
        <v>0</v>
      </c>
      <c r="O15" s="64">
        <v>0</v>
      </c>
      <c r="P15" s="64">
        <v>0</v>
      </c>
      <c r="Q15" s="64">
        <v>0</v>
      </c>
      <c r="R15" s="64">
        <v>0</v>
      </c>
      <c r="S15" s="64">
        <v>0</v>
      </c>
      <c r="T15" s="170"/>
      <c r="U15" s="170"/>
      <c r="V15" s="33"/>
      <c r="W15" s="60"/>
      <c r="X15" s="181"/>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row>
    <row r="16" spans="1:121" s="111" customFormat="1" ht="15" customHeight="1">
      <c r="A16" s="20" t="s">
        <v>144</v>
      </c>
      <c r="B16" s="63">
        <v>14</v>
      </c>
      <c r="C16" s="63">
        <v>14</v>
      </c>
      <c r="D16" s="63">
        <v>15</v>
      </c>
      <c r="E16" s="64">
        <v>14.286</v>
      </c>
      <c r="F16" s="64">
        <v>14.286</v>
      </c>
      <c r="G16" s="64">
        <v>13.333333333333334</v>
      </c>
      <c r="H16" s="64">
        <v>85.714</v>
      </c>
      <c r="I16" s="64">
        <v>85.714</v>
      </c>
      <c r="J16" s="64">
        <v>86.66666666666667</v>
      </c>
      <c r="K16" s="64">
        <v>0</v>
      </c>
      <c r="L16" s="64">
        <v>0</v>
      </c>
      <c r="M16" s="64">
        <v>0</v>
      </c>
      <c r="N16" s="64">
        <v>0</v>
      </c>
      <c r="O16" s="64">
        <v>0</v>
      </c>
      <c r="P16" s="64">
        <v>0</v>
      </c>
      <c r="Q16" s="64">
        <v>0</v>
      </c>
      <c r="R16" s="64">
        <v>0</v>
      </c>
      <c r="S16" s="64">
        <v>0</v>
      </c>
      <c r="T16" s="170"/>
      <c r="U16" s="170"/>
      <c r="V16" s="33"/>
      <c r="W16" s="60"/>
      <c r="X16" s="181"/>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row>
    <row r="17" spans="1:121" s="111" customFormat="1" ht="15" customHeight="1">
      <c r="A17" s="20" t="s">
        <v>145</v>
      </c>
      <c r="B17" s="63">
        <v>5</v>
      </c>
      <c r="C17" s="63">
        <v>5</v>
      </c>
      <c r="D17" s="63">
        <v>5</v>
      </c>
      <c r="E17" s="64">
        <v>0</v>
      </c>
      <c r="F17" s="64">
        <v>0</v>
      </c>
      <c r="G17" s="64">
        <v>0</v>
      </c>
      <c r="H17" s="64">
        <v>80</v>
      </c>
      <c r="I17" s="64">
        <v>100</v>
      </c>
      <c r="J17" s="64">
        <v>100</v>
      </c>
      <c r="K17" s="64">
        <v>20</v>
      </c>
      <c r="L17" s="64">
        <v>0</v>
      </c>
      <c r="M17" s="64">
        <v>0</v>
      </c>
      <c r="N17" s="64">
        <v>0</v>
      </c>
      <c r="O17" s="64">
        <v>0</v>
      </c>
      <c r="P17" s="64">
        <v>0</v>
      </c>
      <c r="Q17" s="64">
        <v>0</v>
      </c>
      <c r="R17" s="64">
        <v>0</v>
      </c>
      <c r="S17" s="64">
        <v>0</v>
      </c>
      <c r="T17" s="170"/>
      <c r="U17" s="170"/>
      <c r="V17" s="33"/>
      <c r="W17" s="60"/>
      <c r="X17" s="181"/>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row>
    <row r="18" spans="1:121" s="111" customFormat="1" ht="15" customHeight="1">
      <c r="A18" s="20" t="s">
        <v>196</v>
      </c>
      <c r="B18" s="63">
        <v>22</v>
      </c>
      <c r="C18" s="63">
        <v>23</v>
      </c>
      <c r="D18" s="63">
        <v>25</v>
      </c>
      <c r="E18" s="64">
        <v>18.182</v>
      </c>
      <c r="F18" s="64">
        <v>17.391</v>
      </c>
      <c r="G18" s="64">
        <v>20</v>
      </c>
      <c r="H18" s="64">
        <v>81.818</v>
      </c>
      <c r="I18" s="64">
        <v>82.609</v>
      </c>
      <c r="J18" s="64">
        <v>76</v>
      </c>
      <c r="K18" s="64">
        <v>0</v>
      </c>
      <c r="L18" s="64">
        <v>0</v>
      </c>
      <c r="M18" s="64">
        <v>4</v>
      </c>
      <c r="N18" s="64">
        <v>0</v>
      </c>
      <c r="O18" s="64">
        <v>0</v>
      </c>
      <c r="P18" s="64">
        <v>0</v>
      </c>
      <c r="Q18" s="64">
        <v>0</v>
      </c>
      <c r="R18" s="64">
        <v>0</v>
      </c>
      <c r="S18" s="64">
        <v>0</v>
      </c>
      <c r="T18" s="170"/>
      <c r="U18" s="170"/>
      <c r="V18" s="33"/>
      <c r="W18" s="60"/>
      <c r="X18" s="181"/>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row>
    <row r="19" spans="1:121" s="174" customFormat="1" ht="19.5" customHeight="1">
      <c r="A19" s="21" t="s">
        <v>146</v>
      </c>
      <c r="B19" s="92">
        <v>20</v>
      </c>
      <c r="C19" s="92">
        <v>22</v>
      </c>
      <c r="D19" s="92">
        <v>21</v>
      </c>
      <c r="E19" s="66">
        <v>20</v>
      </c>
      <c r="F19" s="66">
        <v>18.182</v>
      </c>
      <c r="G19" s="66">
        <v>9.5</v>
      </c>
      <c r="H19" s="66">
        <v>60</v>
      </c>
      <c r="I19" s="66">
        <v>68.182</v>
      </c>
      <c r="J19" s="66">
        <v>71.42857142857143</v>
      </c>
      <c r="K19" s="66">
        <v>5</v>
      </c>
      <c r="L19" s="66">
        <v>0</v>
      </c>
      <c r="M19" s="66">
        <v>9.523809523809524</v>
      </c>
      <c r="N19" s="66">
        <v>10</v>
      </c>
      <c r="O19" s="66">
        <v>0</v>
      </c>
      <c r="P19" s="66">
        <v>0</v>
      </c>
      <c r="Q19" s="66">
        <v>5</v>
      </c>
      <c r="R19" s="66">
        <v>13.636</v>
      </c>
      <c r="S19" s="66">
        <v>9.523809523809524</v>
      </c>
      <c r="T19" s="170"/>
      <c r="U19" s="170"/>
      <c r="V19" s="33"/>
      <c r="W19" s="60"/>
      <c r="X19" s="181"/>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row>
    <row r="20" spans="1:121" s="111" customFormat="1" ht="15" customHeight="1">
      <c r="A20" s="20" t="s">
        <v>197</v>
      </c>
      <c r="B20" s="63">
        <v>10</v>
      </c>
      <c r="C20" s="63">
        <v>11</v>
      </c>
      <c r="D20" s="63">
        <v>8</v>
      </c>
      <c r="E20" s="64">
        <v>10</v>
      </c>
      <c r="F20" s="64">
        <v>9.091</v>
      </c>
      <c r="G20" s="64">
        <v>0</v>
      </c>
      <c r="H20" s="64">
        <v>70</v>
      </c>
      <c r="I20" s="64">
        <v>81.818</v>
      </c>
      <c r="J20" s="64">
        <v>75</v>
      </c>
      <c r="K20" s="64">
        <v>10</v>
      </c>
      <c r="L20" s="64">
        <v>0</v>
      </c>
      <c r="M20" s="64">
        <v>12.5</v>
      </c>
      <c r="N20" s="64">
        <v>10</v>
      </c>
      <c r="O20" s="64">
        <v>0</v>
      </c>
      <c r="P20" s="64">
        <v>0</v>
      </c>
      <c r="Q20" s="64">
        <v>0</v>
      </c>
      <c r="R20" s="64">
        <v>9.091</v>
      </c>
      <c r="S20" s="64">
        <v>12.5</v>
      </c>
      <c r="T20" s="170"/>
      <c r="U20" s="170"/>
      <c r="V20" s="33"/>
      <c r="W20" s="60"/>
      <c r="X20" s="181"/>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row>
    <row r="21" spans="1:121" s="111" customFormat="1" ht="15" customHeight="1">
      <c r="A21" s="20" t="s">
        <v>147</v>
      </c>
      <c r="B21" s="63">
        <v>2</v>
      </c>
      <c r="C21" s="63">
        <v>2</v>
      </c>
      <c r="D21" s="63">
        <v>2</v>
      </c>
      <c r="E21" s="64">
        <v>0</v>
      </c>
      <c r="F21" s="64">
        <v>0</v>
      </c>
      <c r="G21" s="64">
        <v>0</v>
      </c>
      <c r="H21" s="64">
        <v>50</v>
      </c>
      <c r="I21" s="64">
        <v>50</v>
      </c>
      <c r="J21" s="64">
        <v>50</v>
      </c>
      <c r="K21" s="64">
        <v>0</v>
      </c>
      <c r="L21" s="64">
        <v>0</v>
      </c>
      <c r="M21" s="64">
        <v>0</v>
      </c>
      <c r="N21" s="64">
        <v>50</v>
      </c>
      <c r="O21" s="64">
        <v>0</v>
      </c>
      <c r="P21" s="64">
        <v>0</v>
      </c>
      <c r="Q21" s="64">
        <v>0</v>
      </c>
      <c r="R21" s="64">
        <v>50</v>
      </c>
      <c r="S21" s="64">
        <v>50</v>
      </c>
      <c r="T21" s="170"/>
      <c r="U21" s="170"/>
      <c r="V21" s="33"/>
      <c r="W21" s="60"/>
      <c r="X21" s="181"/>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row>
    <row r="22" spans="1:121" s="111" customFormat="1" ht="15" customHeight="1">
      <c r="A22" s="20" t="s">
        <v>198</v>
      </c>
      <c r="B22" s="63">
        <v>8</v>
      </c>
      <c r="C22" s="63">
        <v>9</v>
      </c>
      <c r="D22" s="63">
        <v>11</v>
      </c>
      <c r="E22" s="64">
        <v>37.5</v>
      </c>
      <c r="F22" s="64">
        <v>33.333</v>
      </c>
      <c r="G22" s="64">
        <v>18.181818181818183</v>
      </c>
      <c r="H22" s="64">
        <v>50</v>
      </c>
      <c r="I22" s="64">
        <v>55.556</v>
      </c>
      <c r="J22" s="64">
        <v>72.72727272727273</v>
      </c>
      <c r="K22" s="64">
        <v>0</v>
      </c>
      <c r="L22" s="64">
        <v>0</v>
      </c>
      <c r="M22" s="64">
        <v>9.090909090909092</v>
      </c>
      <c r="N22" s="64">
        <v>0</v>
      </c>
      <c r="O22" s="64">
        <v>0</v>
      </c>
      <c r="P22" s="64">
        <v>0</v>
      </c>
      <c r="Q22" s="64">
        <v>12.5</v>
      </c>
      <c r="R22" s="64">
        <v>11.111</v>
      </c>
      <c r="S22" s="64">
        <v>0</v>
      </c>
      <c r="T22" s="170"/>
      <c r="U22" s="170"/>
      <c r="V22" s="33"/>
      <c r="W22" s="60"/>
      <c r="X22" s="181"/>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row>
    <row r="23" spans="1:121" s="35" customFormat="1" ht="19.5" customHeight="1">
      <c r="A23" s="22" t="s">
        <v>199</v>
      </c>
      <c r="B23" s="34">
        <v>146</v>
      </c>
      <c r="C23" s="34">
        <v>149</v>
      </c>
      <c r="D23" s="34">
        <v>153</v>
      </c>
      <c r="E23" s="68">
        <v>12.329</v>
      </c>
      <c r="F23" s="68">
        <v>10.7</v>
      </c>
      <c r="G23" s="68">
        <v>9.803921568627452</v>
      </c>
      <c r="H23" s="68">
        <v>81.507</v>
      </c>
      <c r="I23" s="68">
        <v>84.6</v>
      </c>
      <c r="J23" s="68">
        <v>83.66013071895425</v>
      </c>
      <c r="K23" s="68">
        <v>4.11</v>
      </c>
      <c r="L23" s="68">
        <v>2.667</v>
      </c>
      <c r="M23" s="68">
        <v>5.228758169934641</v>
      </c>
      <c r="N23" s="68">
        <v>1.37</v>
      </c>
      <c r="O23" s="68">
        <v>0</v>
      </c>
      <c r="P23" s="68">
        <v>0</v>
      </c>
      <c r="Q23" s="68">
        <v>0.685</v>
      </c>
      <c r="R23" s="68">
        <v>2</v>
      </c>
      <c r="S23" s="68">
        <v>1.3071895424836601</v>
      </c>
      <c r="T23" s="170"/>
      <c r="U23" s="170"/>
      <c r="V23" s="33"/>
      <c r="W23" s="60"/>
      <c r="X23" s="181"/>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row>
    <row r="24" spans="1:121" s="35" customFormat="1" ht="19.5" customHeight="1">
      <c r="A24" s="23" t="s">
        <v>150</v>
      </c>
      <c r="B24" s="173"/>
      <c r="C24" s="173"/>
      <c r="D24" s="173"/>
      <c r="G24" s="327"/>
      <c r="J24" s="327"/>
      <c r="M24" s="327"/>
      <c r="P24" s="327"/>
      <c r="S24" s="327"/>
      <c r="T24" s="170"/>
      <c r="U24" s="170"/>
      <c r="V24" s="33"/>
      <c r="W24" s="60"/>
      <c r="X24" s="181"/>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row>
    <row r="25" spans="1:22" s="35" customFormat="1" ht="15" customHeight="1">
      <c r="A25" s="20" t="s">
        <v>200</v>
      </c>
      <c r="B25" s="63">
        <v>35</v>
      </c>
      <c r="C25" s="63">
        <v>35</v>
      </c>
      <c r="D25" s="63">
        <v>35</v>
      </c>
      <c r="E25" s="64">
        <v>2.857</v>
      </c>
      <c r="F25" s="64">
        <v>2.857</v>
      </c>
      <c r="G25" s="64">
        <v>2.857142857142857</v>
      </c>
      <c r="H25" s="64">
        <v>85.714</v>
      </c>
      <c r="I25" s="64">
        <v>88.571</v>
      </c>
      <c r="J25" s="64">
        <v>85.71428571428571</v>
      </c>
      <c r="K25" s="64">
        <v>5.714</v>
      </c>
      <c r="L25" s="64">
        <v>2.857</v>
      </c>
      <c r="M25" s="64">
        <v>5.714285714285714</v>
      </c>
      <c r="N25" s="64">
        <v>5.714</v>
      </c>
      <c r="O25" s="64">
        <v>0</v>
      </c>
      <c r="P25" s="64">
        <v>0</v>
      </c>
      <c r="Q25" s="64">
        <v>0</v>
      </c>
      <c r="R25" s="64">
        <v>5.714</v>
      </c>
      <c r="S25" s="64">
        <v>5.714285714285714</v>
      </c>
      <c r="T25" s="170"/>
      <c r="U25" s="170"/>
      <c r="V25" s="184"/>
    </row>
    <row r="26" spans="1:22" s="35" customFormat="1" ht="15" customHeight="1">
      <c r="A26" s="20" t="s">
        <v>201</v>
      </c>
      <c r="D26" s="63"/>
      <c r="S26" s="64"/>
      <c r="T26" s="170"/>
      <c r="U26" s="170"/>
      <c r="V26" s="184"/>
    </row>
    <row r="27" spans="1:22" s="35" customFormat="1" ht="15" customHeight="1">
      <c r="A27" s="24" t="s">
        <v>151</v>
      </c>
      <c r="B27" s="89">
        <v>10</v>
      </c>
      <c r="C27" s="89">
        <v>10</v>
      </c>
      <c r="D27" s="89">
        <v>14</v>
      </c>
      <c r="E27" s="64">
        <v>0</v>
      </c>
      <c r="F27" s="64">
        <v>0</v>
      </c>
      <c r="G27" s="64">
        <v>0</v>
      </c>
      <c r="H27" s="64">
        <v>90</v>
      </c>
      <c r="I27" s="64">
        <v>90</v>
      </c>
      <c r="J27" s="64">
        <v>85.71428571428571</v>
      </c>
      <c r="K27" s="64">
        <v>0</v>
      </c>
      <c r="L27" s="64">
        <v>0</v>
      </c>
      <c r="M27" s="64">
        <v>14.285714285714285</v>
      </c>
      <c r="N27" s="64">
        <v>0</v>
      </c>
      <c r="O27" s="64">
        <v>0</v>
      </c>
      <c r="P27" s="64">
        <v>0</v>
      </c>
      <c r="Q27" s="64">
        <v>10</v>
      </c>
      <c r="R27" s="64">
        <v>10</v>
      </c>
      <c r="S27" s="64">
        <v>0</v>
      </c>
      <c r="T27" s="170"/>
      <c r="U27" s="170"/>
      <c r="V27" s="184"/>
    </row>
    <row r="28" spans="1:22" s="35" customFormat="1" ht="15" customHeight="1">
      <c r="A28" s="24" t="s">
        <v>152</v>
      </c>
      <c r="B28" s="89">
        <v>11</v>
      </c>
      <c r="C28" s="89">
        <v>15</v>
      </c>
      <c r="D28" s="89">
        <v>15</v>
      </c>
      <c r="E28" s="64">
        <v>9.091</v>
      </c>
      <c r="F28" s="64">
        <v>0</v>
      </c>
      <c r="G28" s="64">
        <v>6.666666666666667</v>
      </c>
      <c r="H28" s="64">
        <v>90.909</v>
      </c>
      <c r="I28" s="64">
        <v>100</v>
      </c>
      <c r="J28" s="64">
        <v>93.33333333333333</v>
      </c>
      <c r="K28" s="64">
        <v>0</v>
      </c>
      <c r="L28" s="64">
        <v>0</v>
      </c>
      <c r="M28" s="64">
        <v>0</v>
      </c>
      <c r="N28" s="64">
        <v>0</v>
      </c>
      <c r="O28" s="64">
        <v>0</v>
      </c>
      <c r="P28" s="64">
        <v>0</v>
      </c>
      <c r="Q28" s="64">
        <v>0</v>
      </c>
      <c r="R28" s="64">
        <v>0</v>
      </c>
      <c r="S28" s="64">
        <v>0</v>
      </c>
      <c r="T28" s="170"/>
      <c r="U28" s="170"/>
      <c r="V28" s="184"/>
    </row>
    <row r="29" spans="1:22" s="35" customFormat="1" ht="15" customHeight="1">
      <c r="A29" s="24" t="s">
        <v>153</v>
      </c>
      <c r="B29" s="89">
        <v>13</v>
      </c>
      <c r="C29" s="89">
        <v>13</v>
      </c>
      <c r="D29" s="89">
        <v>17</v>
      </c>
      <c r="E29" s="64">
        <v>7.692</v>
      </c>
      <c r="F29" s="64">
        <v>15.385</v>
      </c>
      <c r="G29" s="64">
        <v>0</v>
      </c>
      <c r="H29" s="64">
        <v>76.923</v>
      </c>
      <c r="I29" s="64">
        <v>76.923</v>
      </c>
      <c r="J29" s="64">
        <v>88.23529411764706</v>
      </c>
      <c r="K29" s="64">
        <v>15.385</v>
      </c>
      <c r="L29" s="64">
        <v>7.692</v>
      </c>
      <c r="M29" s="64">
        <v>11.76470588235294</v>
      </c>
      <c r="N29" s="64">
        <v>0</v>
      </c>
      <c r="O29" s="64">
        <v>0</v>
      </c>
      <c r="P29" s="64">
        <v>0</v>
      </c>
      <c r="Q29" s="64">
        <v>0</v>
      </c>
      <c r="R29" s="64">
        <v>0</v>
      </c>
      <c r="S29" s="64">
        <v>0</v>
      </c>
      <c r="T29" s="170"/>
      <c r="U29" s="170"/>
      <c r="V29" s="184"/>
    </row>
    <row r="30" spans="1:22" s="35" customFormat="1" ht="15" customHeight="1">
      <c r="A30" s="24" t="s">
        <v>154</v>
      </c>
      <c r="B30" s="89">
        <v>77</v>
      </c>
      <c r="C30" s="89">
        <v>76</v>
      </c>
      <c r="D30" s="89">
        <v>72</v>
      </c>
      <c r="E30" s="64">
        <v>19.481</v>
      </c>
      <c r="F30" s="64">
        <v>17.1</v>
      </c>
      <c r="G30" s="64">
        <v>18.055555555555554</v>
      </c>
      <c r="H30" s="64">
        <v>77.922</v>
      </c>
      <c r="I30" s="64">
        <v>80.3</v>
      </c>
      <c r="J30" s="64">
        <v>79.16666666666666</v>
      </c>
      <c r="K30" s="64">
        <v>2.597</v>
      </c>
      <c r="L30" s="64">
        <v>2.597</v>
      </c>
      <c r="M30" s="64">
        <v>2.7777777777777777</v>
      </c>
      <c r="N30" s="64">
        <v>0</v>
      </c>
      <c r="O30" s="64">
        <v>0</v>
      </c>
      <c r="P30" s="64">
        <v>0</v>
      </c>
      <c r="Q30" s="64">
        <v>0</v>
      </c>
      <c r="R30" s="64">
        <v>0</v>
      </c>
      <c r="S30" s="64">
        <v>0</v>
      </c>
      <c r="T30" s="170"/>
      <c r="U30" s="170"/>
      <c r="V30" s="184"/>
    </row>
    <row r="31" spans="1:22" s="4" customFormat="1" ht="19.5" customHeight="1">
      <c r="A31" s="22" t="s">
        <v>199</v>
      </c>
      <c r="B31" s="34">
        <v>146</v>
      </c>
      <c r="C31" s="34">
        <v>149</v>
      </c>
      <c r="D31" s="34">
        <v>153</v>
      </c>
      <c r="E31" s="68">
        <v>12.329</v>
      </c>
      <c r="F31" s="68">
        <v>10.7</v>
      </c>
      <c r="G31" s="68">
        <v>9.803921568627452</v>
      </c>
      <c r="H31" s="68">
        <v>81.507</v>
      </c>
      <c r="I31" s="68">
        <v>84.6</v>
      </c>
      <c r="J31" s="68">
        <v>83.66013071895425</v>
      </c>
      <c r="K31" s="68">
        <v>4.11</v>
      </c>
      <c r="L31" s="68">
        <v>2.667</v>
      </c>
      <c r="M31" s="68">
        <v>5.228758169934641</v>
      </c>
      <c r="N31" s="68">
        <v>1.37</v>
      </c>
      <c r="O31" s="68">
        <v>0</v>
      </c>
      <c r="P31" s="68">
        <v>0</v>
      </c>
      <c r="Q31" s="68">
        <v>0.685</v>
      </c>
      <c r="R31" s="68">
        <v>2</v>
      </c>
      <c r="S31" s="68">
        <v>1.3071895424836601</v>
      </c>
      <c r="T31" s="170"/>
      <c r="U31" s="170"/>
      <c r="V31" s="184"/>
    </row>
    <row r="32" spans="1:20" ht="13.5">
      <c r="A32" s="1" t="s">
        <v>272</v>
      </c>
      <c r="B32" s="7"/>
      <c r="C32" s="7"/>
      <c r="D32" s="7"/>
      <c r="T32" s="170"/>
    </row>
    <row r="33" spans="1:20" ht="11.25">
      <c r="A33" s="7"/>
      <c r="B33" s="7"/>
      <c r="C33" s="7"/>
      <c r="D33" s="7"/>
      <c r="E33" s="7"/>
      <c r="F33" s="7"/>
      <c r="G33" s="7"/>
      <c r="H33" s="7"/>
      <c r="I33" s="7"/>
      <c r="J33" s="7"/>
      <c r="K33" s="7"/>
      <c r="L33" s="7"/>
      <c r="M33" s="7"/>
      <c r="N33" s="7"/>
      <c r="O33" s="7"/>
      <c r="P33" s="7"/>
      <c r="R33" s="7"/>
      <c r="S33" s="7"/>
      <c r="T33" s="185"/>
    </row>
    <row r="34" spans="1:19" ht="11.25">
      <c r="A34" s="7"/>
      <c r="B34" s="7"/>
      <c r="C34" s="7"/>
      <c r="D34" s="7"/>
      <c r="E34" s="7"/>
      <c r="F34" s="7"/>
      <c r="G34" s="7"/>
      <c r="H34" s="7"/>
      <c r="I34" s="7"/>
      <c r="J34" s="7"/>
      <c r="K34" s="7"/>
      <c r="L34" s="7"/>
      <c r="M34" s="7"/>
      <c r="N34" s="7"/>
      <c r="O34" s="7"/>
      <c r="P34" s="7"/>
      <c r="Q34" s="7"/>
      <c r="R34" s="7"/>
      <c r="S34" s="7"/>
    </row>
    <row r="35" spans="1:19" ht="11.25">
      <c r="A35" s="7"/>
      <c r="B35" s="7"/>
      <c r="C35" s="7"/>
      <c r="D35" s="7"/>
      <c r="E35" s="7"/>
      <c r="F35" s="7"/>
      <c r="G35" s="7"/>
      <c r="H35" s="7"/>
      <c r="I35" s="7"/>
      <c r="J35" s="7"/>
      <c r="K35" s="7"/>
      <c r="L35" s="7"/>
      <c r="M35" s="7"/>
      <c r="N35" s="7"/>
      <c r="O35" s="7"/>
      <c r="P35" s="7"/>
      <c r="Q35" s="7"/>
      <c r="R35" s="7"/>
      <c r="S35" s="7"/>
    </row>
    <row r="36" spans="5:19" ht="11.25">
      <c r="E36" s="1"/>
      <c r="F36" s="1"/>
      <c r="G36" s="1"/>
      <c r="H36" s="1"/>
      <c r="I36" s="1"/>
      <c r="J36" s="1"/>
      <c r="K36" s="1"/>
      <c r="L36" s="1"/>
      <c r="M36" s="1"/>
      <c r="N36" s="1"/>
      <c r="O36" s="1"/>
      <c r="P36" s="1"/>
      <c r="Q36" s="1"/>
      <c r="R36" s="1"/>
      <c r="S36" s="1"/>
    </row>
    <row r="37" ht="11.25">
      <c r="F37" s="186"/>
    </row>
  </sheetData>
  <sheetProtection/>
  <mergeCells count="12">
    <mergeCell ref="Q6:S6"/>
    <mergeCell ref="K6:M6"/>
    <mergeCell ref="B5:D6"/>
    <mergeCell ref="N5:P5"/>
    <mergeCell ref="Q5:S5"/>
    <mergeCell ref="R3:S3"/>
    <mergeCell ref="H6:J6"/>
    <mergeCell ref="E6:G6"/>
    <mergeCell ref="E5:G5"/>
    <mergeCell ref="H5:J5"/>
    <mergeCell ref="K5:M5"/>
    <mergeCell ref="N6:P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16.xml><?xml version="1.0" encoding="utf-8"?>
<worksheet xmlns="http://schemas.openxmlformats.org/spreadsheetml/2006/main" xmlns:r="http://schemas.openxmlformats.org/officeDocument/2006/relationships">
  <dimension ref="A1:AH37"/>
  <sheetViews>
    <sheetView showGridLines="0" zoomScalePageLayoutView="0" workbookViewId="0" topLeftCell="A1">
      <selection activeCell="A1" sqref="A1"/>
    </sheetView>
  </sheetViews>
  <sheetFormatPr defaultColWidth="11.57421875" defaultRowHeight="12.75"/>
  <cols>
    <col min="1" max="1" width="37.7109375" style="1" customWidth="1"/>
    <col min="2" max="4" width="7.140625" style="1" customWidth="1"/>
    <col min="5" max="6" width="7.140625" style="16" customWidth="1"/>
    <col min="7" max="7" width="7.140625" style="187" customWidth="1"/>
    <col min="8" max="12" width="7.140625" style="16" customWidth="1"/>
    <col min="13" max="13" width="7.140625" style="187" customWidth="1"/>
    <col min="14" max="15" width="7.140625" style="16" customWidth="1"/>
    <col min="16" max="16" width="7.140625" style="187" customWidth="1"/>
    <col min="17" max="18" width="7.140625" style="8" customWidth="1"/>
    <col min="19" max="19" width="7.140625" style="16" customWidth="1"/>
    <col min="20" max="23" width="5.7109375" style="1" customWidth="1"/>
    <col min="24" max="24" width="5.7109375" style="25" customWidth="1"/>
    <col min="25" max="26" width="5.7109375" style="1" customWidth="1"/>
    <col min="27" max="27" width="5.7109375" style="25" customWidth="1"/>
    <col min="28" max="29" width="11.57421875" style="1" customWidth="1"/>
    <col min="30" max="16384" width="11.57421875" style="36" customWidth="1"/>
  </cols>
  <sheetData>
    <row r="1" spans="20:21" ht="30" customHeight="1">
      <c r="T1" s="36"/>
      <c r="U1" s="36"/>
    </row>
    <row r="2" spans="1:29" s="189" customFormat="1" ht="18" customHeight="1">
      <c r="A2" s="568"/>
      <c r="B2" s="568"/>
      <c r="C2" s="568"/>
      <c r="D2" s="568"/>
      <c r="E2" s="568"/>
      <c r="F2" s="568"/>
      <c r="G2" s="568"/>
      <c r="H2" s="568"/>
      <c r="I2" s="568"/>
      <c r="J2" s="568"/>
      <c r="K2" s="568"/>
      <c r="L2" s="568"/>
      <c r="M2" s="568"/>
      <c r="N2" s="568"/>
      <c r="O2" s="568"/>
      <c r="P2" s="568"/>
      <c r="Q2" s="60"/>
      <c r="R2" s="188"/>
      <c r="T2" s="17"/>
      <c r="U2" s="17"/>
      <c r="V2" s="17"/>
      <c r="W2" s="17"/>
      <c r="X2" s="17"/>
      <c r="Y2" s="17"/>
      <c r="Z2" s="17"/>
      <c r="AA2" s="17"/>
      <c r="AB2" s="17"/>
      <c r="AC2" s="17"/>
    </row>
    <row r="3" spans="1:29" s="189" customFormat="1" ht="22.5" customHeight="1">
      <c r="A3" s="529" t="s">
        <v>489</v>
      </c>
      <c r="B3" s="529"/>
      <c r="C3" s="529"/>
      <c r="D3" s="529"/>
      <c r="E3" s="529"/>
      <c r="F3" s="529"/>
      <c r="G3" s="529"/>
      <c r="H3" s="529"/>
      <c r="I3" s="530"/>
      <c r="J3" s="530"/>
      <c r="K3" s="530"/>
      <c r="L3" s="530"/>
      <c r="M3" s="14"/>
      <c r="N3" s="14"/>
      <c r="O3" s="14"/>
      <c r="P3" s="14"/>
      <c r="Q3" s="14"/>
      <c r="R3" s="583" t="s">
        <v>363</v>
      </c>
      <c r="S3" s="583"/>
      <c r="T3" s="190"/>
      <c r="U3" s="190"/>
      <c r="V3" s="190"/>
      <c r="W3" s="190"/>
      <c r="X3" s="190"/>
      <c r="Y3" s="17"/>
      <c r="Z3" s="17"/>
      <c r="AA3" s="17"/>
      <c r="AB3" s="17"/>
      <c r="AC3" s="17"/>
    </row>
    <row r="4" spans="20:34" ht="9.75" customHeight="1">
      <c r="T4" s="190"/>
      <c r="U4" s="190"/>
      <c r="V4" s="190"/>
      <c r="X4" s="1"/>
      <c r="Y4" s="191"/>
      <c r="Z4" s="36"/>
      <c r="AA4" s="36"/>
      <c r="AB4" s="36"/>
      <c r="AE4" s="183"/>
      <c r="AH4" s="183"/>
    </row>
    <row r="5" spans="1:29" s="183" customFormat="1" ht="18" customHeight="1">
      <c r="A5" s="27"/>
      <c r="B5" s="546" t="s">
        <v>164</v>
      </c>
      <c r="C5" s="546"/>
      <c r="D5" s="546"/>
      <c r="E5" s="613" t="s">
        <v>364</v>
      </c>
      <c r="F5" s="613"/>
      <c r="G5" s="613"/>
      <c r="H5" s="611" t="s">
        <v>255</v>
      </c>
      <c r="I5" s="611"/>
      <c r="J5" s="611"/>
      <c r="K5" s="611" t="s">
        <v>256</v>
      </c>
      <c r="L5" s="611"/>
      <c r="M5" s="611"/>
      <c r="N5" s="611" t="s">
        <v>257</v>
      </c>
      <c r="O5" s="611"/>
      <c r="P5" s="611"/>
      <c r="Q5" s="611" t="s">
        <v>258</v>
      </c>
      <c r="R5" s="611"/>
      <c r="S5" s="611"/>
      <c r="T5" s="190"/>
      <c r="U5" s="190"/>
      <c r="V5" s="190"/>
      <c r="W5" s="25"/>
      <c r="X5" s="25"/>
      <c r="Y5" s="25"/>
      <c r="Z5" s="25"/>
      <c r="AA5" s="25"/>
      <c r="AB5" s="25"/>
      <c r="AC5" s="25"/>
    </row>
    <row r="6" spans="1:29" s="183" customFormat="1" ht="18" customHeight="1">
      <c r="A6" s="27"/>
      <c r="B6" s="545"/>
      <c r="C6" s="545"/>
      <c r="D6" s="545"/>
      <c r="E6" s="627" t="s">
        <v>254</v>
      </c>
      <c r="F6" s="627"/>
      <c r="G6" s="636"/>
      <c r="H6" s="627" t="s">
        <v>254</v>
      </c>
      <c r="I6" s="627"/>
      <c r="J6" s="636"/>
      <c r="K6" s="627" t="s">
        <v>254</v>
      </c>
      <c r="L6" s="627"/>
      <c r="M6" s="636"/>
      <c r="N6" s="627" t="s">
        <v>254</v>
      </c>
      <c r="O6" s="627"/>
      <c r="P6" s="636"/>
      <c r="Q6" s="627" t="s">
        <v>254</v>
      </c>
      <c r="R6" s="627"/>
      <c r="S6" s="636"/>
      <c r="T6" s="17"/>
      <c r="U6" s="17"/>
      <c r="V6" s="17"/>
      <c r="W6" s="17"/>
      <c r="X6" s="17"/>
      <c r="Y6" s="17"/>
      <c r="Z6" s="17"/>
      <c r="AA6" s="17"/>
      <c r="AB6" s="17"/>
      <c r="AC6" s="17"/>
    </row>
    <row r="7" spans="1:29" s="183" customFormat="1" ht="18.75" customHeight="1">
      <c r="A7" s="27"/>
      <c r="B7" s="18">
        <v>2012</v>
      </c>
      <c r="C7" s="18">
        <v>2011</v>
      </c>
      <c r="D7" s="18">
        <v>2010</v>
      </c>
      <c r="E7" s="18">
        <v>2012</v>
      </c>
      <c r="F7" s="18">
        <v>2011</v>
      </c>
      <c r="G7" s="18">
        <v>2010</v>
      </c>
      <c r="H7" s="18">
        <v>2012</v>
      </c>
      <c r="I7" s="18">
        <v>2011</v>
      </c>
      <c r="J7" s="18">
        <v>2010</v>
      </c>
      <c r="K7" s="18">
        <v>2012</v>
      </c>
      <c r="L7" s="18">
        <v>2011</v>
      </c>
      <c r="M7" s="18">
        <v>2010</v>
      </c>
      <c r="N7" s="18">
        <v>2012</v>
      </c>
      <c r="O7" s="18">
        <v>2011</v>
      </c>
      <c r="P7" s="18">
        <v>2010</v>
      </c>
      <c r="Q7" s="18">
        <v>2012</v>
      </c>
      <c r="R7" s="18">
        <v>2011</v>
      </c>
      <c r="S7" s="18">
        <v>2010</v>
      </c>
      <c r="T7" s="17"/>
      <c r="U7" s="17"/>
      <c r="V7" s="17"/>
      <c r="W7" s="17"/>
      <c r="X7" s="17"/>
      <c r="Y7" s="17"/>
      <c r="Z7" s="17"/>
      <c r="AA7" s="17"/>
      <c r="AB7" s="17"/>
      <c r="AC7" s="17"/>
    </row>
    <row r="8" spans="1:29" s="44" customFormat="1" ht="19.5" customHeight="1">
      <c r="A8" s="19" t="s">
        <v>140</v>
      </c>
      <c r="B8" s="357">
        <v>126</v>
      </c>
      <c r="C8" s="357">
        <v>127</v>
      </c>
      <c r="D8" s="357">
        <v>132</v>
      </c>
      <c r="E8" s="105">
        <v>7.143</v>
      </c>
      <c r="F8" s="105">
        <v>5.4</v>
      </c>
      <c r="G8" s="105">
        <v>5.303030303030303</v>
      </c>
      <c r="H8" s="105">
        <v>37.302</v>
      </c>
      <c r="I8" s="105">
        <v>38.2</v>
      </c>
      <c r="J8" s="105">
        <v>37.121212121212125</v>
      </c>
      <c r="K8" s="105">
        <v>22.222</v>
      </c>
      <c r="L8" s="105">
        <v>22.8</v>
      </c>
      <c r="M8" s="105">
        <v>18.181818181818183</v>
      </c>
      <c r="N8" s="105">
        <v>17.46</v>
      </c>
      <c r="O8" s="105">
        <v>15</v>
      </c>
      <c r="P8" s="105">
        <v>18.939393939393938</v>
      </c>
      <c r="Q8" s="105">
        <v>15.873</v>
      </c>
      <c r="R8" s="105">
        <v>18.6</v>
      </c>
      <c r="S8" s="105">
        <v>20.454545454545457</v>
      </c>
      <c r="T8" s="171"/>
      <c r="U8" s="17"/>
      <c r="V8" s="17"/>
      <c r="W8" s="17"/>
      <c r="X8" s="17"/>
      <c r="Y8" s="17"/>
      <c r="Z8" s="17"/>
      <c r="AA8" s="17"/>
      <c r="AB8" s="17"/>
      <c r="AC8" s="17"/>
    </row>
    <row r="9" spans="1:29" s="35" customFormat="1" ht="15" customHeight="1">
      <c r="A9" s="20" t="s">
        <v>141</v>
      </c>
      <c r="B9" s="63">
        <v>12</v>
      </c>
      <c r="C9" s="63">
        <v>11</v>
      </c>
      <c r="D9" s="63">
        <v>14</v>
      </c>
      <c r="E9" s="64">
        <v>8.333</v>
      </c>
      <c r="F9" s="64">
        <v>9.1</v>
      </c>
      <c r="G9" s="64">
        <v>7.142857142857142</v>
      </c>
      <c r="H9" s="64">
        <v>33.333</v>
      </c>
      <c r="I9" s="64">
        <v>18.2</v>
      </c>
      <c r="J9" s="64">
        <v>21.428571428571427</v>
      </c>
      <c r="K9" s="64">
        <v>25</v>
      </c>
      <c r="L9" s="64">
        <v>36.4</v>
      </c>
      <c r="M9" s="64">
        <v>14.285714285714285</v>
      </c>
      <c r="N9" s="64">
        <v>16.667</v>
      </c>
      <c r="O9" s="64">
        <v>18.2</v>
      </c>
      <c r="P9" s="64">
        <v>28.57142857142857</v>
      </c>
      <c r="Q9" s="64">
        <v>16.667</v>
      </c>
      <c r="R9" s="64">
        <v>18.1</v>
      </c>
      <c r="S9" s="64">
        <v>28.57142857142857</v>
      </c>
      <c r="T9" s="171"/>
      <c r="U9" s="17"/>
      <c r="V9" s="17"/>
      <c r="W9" s="17"/>
      <c r="X9" s="17"/>
      <c r="Y9" s="17"/>
      <c r="Z9" s="17"/>
      <c r="AA9" s="17"/>
      <c r="AB9" s="17"/>
      <c r="AC9" s="17"/>
    </row>
    <row r="10" spans="1:29" s="35" customFormat="1" ht="15" customHeight="1">
      <c r="A10" s="20" t="s">
        <v>192</v>
      </c>
      <c r="B10" s="63">
        <v>14</v>
      </c>
      <c r="C10" s="63">
        <v>14</v>
      </c>
      <c r="D10" s="63">
        <v>14</v>
      </c>
      <c r="E10" s="64">
        <v>0</v>
      </c>
      <c r="F10" s="64">
        <v>0</v>
      </c>
      <c r="G10" s="64">
        <v>0</v>
      </c>
      <c r="H10" s="64">
        <v>21.429</v>
      </c>
      <c r="I10" s="64">
        <v>21.429</v>
      </c>
      <c r="J10" s="64">
        <v>21.428571428571427</v>
      </c>
      <c r="K10" s="64">
        <v>21.429</v>
      </c>
      <c r="L10" s="64">
        <v>21.429</v>
      </c>
      <c r="M10" s="64">
        <v>14.285714285714285</v>
      </c>
      <c r="N10" s="64">
        <v>35.714</v>
      </c>
      <c r="O10" s="64">
        <v>35.714</v>
      </c>
      <c r="P10" s="64">
        <v>28.57142857142857</v>
      </c>
      <c r="Q10" s="64">
        <v>21.429</v>
      </c>
      <c r="R10" s="64">
        <v>21.429</v>
      </c>
      <c r="S10" s="64">
        <v>35.714285714285715</v>
      </c>
      <c r="T10" s="171"/>
      <c r="U10" s="17"/>
      <c r="V10" s="17"/>
      <c r="W10" s="17"/>
      <c r="X10" s="17"/>
      <c r="Y10" s="17"/>
      <c r="Z10" s="17"/>
      <c r="AA10" s="17"/>
      <c r="AB10" s="17"/>
      <c r="AC10" s="17"/>
    </row>
    <row r="11" spans="1:29" s="35" customFormat="1" ht="15" customHeight="1">
      <c r="A11" s="20" t="s">
        <v>193</v>
      </c>
      <c r="B11" s="63">
        <v>12</v>
      </c>
      <c r="C11" s="63">
        <v>12</v>
      </c>
      <c r="D11" s="63">
        <v>13</v>
      </c>
      <c r="E11" s="64">
        <v>8.333</v>
      </c>
      <c r="F11" s="64">
        <v>0</v>
      </c>
      <c r="G11" s="64">
        <v>0</v>
      </c>
      <c r="H11" s="64">
        <v>25</v>
      </c>
      <c r="I11" s="64">
        <v>25</v>
      </c>
      <c r="J11" s="64">
        <v>38.46153846153847</v>
      </c>
      <c r="K11" s="64">
        <v>8.333</v>
      </c>
      <c r="L11" s="64">
        <v>16.667</v>
      </c>
      <c r="M11" s="64">
        <v>7.6923076923076925</v>
      </c>
      <c r="N11" s="64">
        <v>16.667</v>
      </c>
      <c r="O11" s="64">
        <v>16.667</v>
      </c>
      <c r="P11" s="64">
        <v>15.384615384615385</v>
      </c>
      <c r="Q11" s="64">
        <v>41.667</v>
      </c>
      <c r="R11" s="64">
        <v>41.667</v>
      </c>
      <c r="S11" s="64">
        <v>38.46153846153847</v>
      </c>
      <c r="T11" s="171"/>
      <c r="U11" s="17"/>
      <c r="V11" s="17"/>
      <c r="W11" s="17"/>
      <c r="X11" s="17"/>
      <c r="Y11" s="17"/>
      <c r="Z11" s="17"/>
      <c r="AA11" s="17"/>
      <c r="AB11" s="17"/>
      <c r="AC11" s="17"/>
    </row>
    <row r="12" spans="1:29" s="35" customFormat="1" ht="15" customHeight="1">
      <c r="A12" s="20" t="s">
        <v>142</v>
      </c>
      <c r="B12" s="63">
        <v>9</v>
      </c>
      <c r="C12" s="63">
        <v>9</v>
      </c>
      <c r="D12" s="63">
        <v>9</v>
      </c>
      <c r="E12" s="64">
        <v>22.222</v>
      </c>
      <c r="F12" s="64">
        <v>11.111</v>
      </c>
      <c r="G12" s="64">
        <v>11.11111111111111</v>
      </c>
      <c r="H12" s="64">
        <v>33.333</v>
      </c>
      <c r="I12" s="64">
        <v>44.444</v>
      </c>
      <c r="J12" s="64">
        <v>44.44444444444444</v>
      </c>
      <c r="K12" s="64">
        <v>33.333</v>
      </c>
      <c r="L12" s="64">
        <v>33.333</v>
      </c>
      <c r="M12" s="64">
        <v>22.22222222222222</v>
      </c>
      <c r="N12" s="64">
        <v>0</v>
      </c>
      <c r="O12" s="64">
        <v>0</v>
      </c>
      <c r="P12" s="64">
        <v>11.11111111111111</v>
      </c>
      <c r="Q12" s="64">
        <v>11.111</v>
      </c>
      <c r="R12" s="64">
        <v>11.111</v>
      </c>
      <c r="S12" s="64">
        <v>11.11111111111111</v>
      </c>
      <c r="T12" s="171"/>
      <c r="U12" s="17"/>
      <c r="V12" s="17"/>
      <c r="W12" s="17"/>
      <c r="X12" s="17"/>
      <c r="Y12" s="17"/>
      <c r="Z12" s="17"/>
      <c r="AA12" s="17"/>
      <c r="AB12" s="17"/>
      <c r="AC12" s="17"/>
    </row>
    <row r="13" spans="1:29" s="35" customFormat="1" ht="15" customHeight="1">
      <c r="A13" s="20" t="s">
        <v>194</v>
      </c>
      <c r="B13" s="63">
        <v>13</v>
      </c>
      <c r="C13" s="63">
        <v>13</v>
      </c>
      <c r="D13" s="63">
        <v>13</v>
      </c>
      <c r="E13" s="64">
        <v>7.692</v>
      </c>
      <c r="F13" s="64">
        <v>7.692</v>
      </c>
      <c r="G13" s="64">
        <v>7.6923076923076925</v>
      </c>
      <c r="H13" s="64">
        <v>76.923</v>
      </c>
      <c r="I13" s="64">
        <v>69.231</v>
      </c>
      <c r="J13" s="64">
        <v>69.23076923076923</v>
      </c>
      <c r="K13" s="64">
        <v>0</v>
      </c>
      <c r="L13" s="64">
        <v>7.692</v>
      </c>
      <c r="M13" s="64">
        <v>7.6923076923076925</v>
      </c>
      <c r="N13" s="64">
        <v>15.385</v>
      </c>
      <c r="O13" s="64">
        <v>7.692</v>
      </c>
      <c r="P13" s="64">
        <v>7.6923076923076925</v>
      </c>
      <c r="Q13" s="64">
        <v>0</v>
      </c>
      <c r="R13" s="64">
        <v>7.692</v>
      </c>
      <c r="S13" s="64">
        <v>7.6923076923076925</v>
      </c>
      <c r="T13" s="171"/>
      <c r="U13" s="17"/>
      <c r="V13" s="17"/>
      <c r="W13" s="17"/>
      <c r="X13" s="17"/>
      <c r="Y13" s="17"/>
      <c r="Z13" s="17"/>
      <c r="AA13" s="17"/>
      <c r="AB13" s="17"/>
      <c r="AC13" s="17"/>
    </row>
    <row r="14" spans="1:29" s="35" customFormat="1" ht="15" customHeight="1">
      <c r="A14" s="20" t="s">
        <v>143</v>
      </c>
      <c r="B14" s="63">
        <v>10</v>
      </c>
      <c r="C14" s="63">
        <v>11</v>
      </c>
      <c r="D14" s="63">
        <v>11</v>
      </c>
      <c r="E14" s="64">
        <v>20</v>
      </c>
      <c r="F14" s="64">
        <v>18.182</v>
      </c>
      <c r="G14" s="64">
        <v>18.181818181818183</v>
      </c>
      <c r="H14" s="64">
        <v>10</v>
      </c>
      <c r="I14" s="64">
        <v>9.091</v>
      </c>
      <c r="J14" s="64">
        <v>9.090909090909092</v>
      </c>
      <c r="K14" s="64">
        <v>30</v>
      </c>
      <c r="L14" s="64">
        <v>27.273</v>
      </c>
      <c r="M14" s="64">
        <v>18.181818181818183</v>
      </c>
      <c r="N14" s="64">
        <v>20</v>
      </c>
      <c r="O14" s="64">
        <v>9.091</v>
      </c>
      <c r="P14" s="64">
        <v>27.27272727272727</v>
      </c>
      <c r="Q14" s="64">
        <v>20</v>
      </c>
      <c r="R14" s="64">
        <v>36.364</v>
      </c>
      <c r="S14" s="64">
        <v>27.27272727272727</v>
      </c>
      <c r="T14" s="171"/>
      <c r="U14" s="17"/>
      <c r="V14" s="17"/>
      <c r="W14" s="17"/>
      <c r="X14" s="17"/>
      <c r="Y14" s="17"/>
      <c r="Z14" s="17"/>
      <c r="AA14" s="17"/>
      <c r="AB14" s="17"/>
      <c r="AC14" s="17"/>
    </row>
    <row r="15" spans="1:29" s="35" customFormat="1" ht="15" customHeight="1">
      <c r="A15" s="20" t="s">
        <v>195</v>
      </c>
      <c r="B15" s="63">
        <v>15</v>
      </c>
      <c r="C15" s="63">
        <v>15</v>
      </c>
      <c r="D15" s="63">
        <v>13</v>
      </c>
      <c r="E15" s="64">
        <v>0</v>
      </c>
      <c r="F15" s="64">
        <v>0</v>
      </c>
      <c r="G15" s="64">
        <v>0</v>
      </c>
      <c r="H15" s="64">
        <v>46.667</v>
      </c>
      <c r="I15" s="64">
        <v>53.333</v>
      </c>
      <c r="J15" s="64">
        <v>46.15384615384615</v>
      </c>
      <c r="K15" s="64">
        <v>33.333</v>
      </c>
      <c r="L15" s="64">
        <v>20</v>
      </c>
      <c r="M15" s="64">
        <v>23.076923076923077</v>
      </c>
      <c r="N15" s="64">
        <v>13.333</v>
      </c>
      <c r="O15" s="64">
        <v>13.333</v>
      </c>
      <c r="P15" s="64">
        <v>15.384615384615385</v>
      </c>
      <c r="Q15" s="64">
        <v>6.667</v>
      </c>
      <c r="R15" s="64">
        <v>13.333</v>
      </c>
      <c r="S15" s="64">
        <v>15.384615384615385</v>
      </c>
      <c r="T15" s="171"/>
      <c r="U15" s="17"/>
      <c r="V15" s="17"/>
      <c r="W15" s="17"/>
      <c r="X15" s="17"/>
      <c r="Y15" s="17"/>
      <c r="Z15" s="17"/>
      <c r="AA15" s="17"/>
      <c r="AB15" s="17"/>
      <c r="AC15" s="17"/>
    </row>
    <row r="16" spans="1:29" s="35" customFormat="1" ht="15" customHeight="1">
      <c r="A16" s="20" t="s">
        <v>144</v>
      </c>
      <c r="B16" s="63">
        <v>14</v>
      </c>
      <c r="C16" s="63">
        <v>14</v>
      </c>
      <c r="D16" s="63">
        <v>15</v>
      </c>
      <c r="E16" s="64">
        <v>0</v>
      </c>
      <c r="F16" s="64">
        <v>0</v>
      </c>
      <c r="G16" s="64">
        <v>0</v>
      </c>
      <c r="H16" s="64">
        <v>21.429</v>
      </c>
      <c r="I16" s="64">
        <v>28.571</v>
      </c>
      <c r="J16" s="64">
        <v>26.666666666666668</v>
      </c>
      <c r="K16" s="64">
        <v>42.857</v>
      </c>
      <c r="L16" s="64">
        <v>42.857</v>
      </c>
      <c r="M16" s="64">
        <v>40</v>
      </c>
      <c r="N16" s="64">
        <v>21.429</v>
      </c>
      <c r="O16" s="64">
        <v>21.429</v>
      </c>
      <c r="P16" s="64">
        <v>20</v>
      </c>
      <c r="Q16" s="64">
        <v>14.286</v>
      </c>
      <c r="R16" s="64">
        <v>7.143</v>
      </c>
      <c r="S16" s="64">
        <v>13.333333333333334</v>
      </c>
      <c r="T16" s="171"/>
      <c r="U16" s="17"/>
      <c r="V16" s="17"/>
      <c r="W16" s="17"/>
      <c r="X16" s="17"/>
      <c r="Y16" s="17"/>
      <c r="Z16" s="17"/>
      <c r="AA16" s="17"/>
      <c r="AB16" s="17"/>
      <c r="AC16" s="17"/>
    </row>
    <row r="17" spans="1:29" s="35" customFormat="1" ht="15" customHeight="1">
      <c r="A17" s="20" t="s">
        <v>145</v>
      </c>
      <c r="B17" s="63">
        <v>5</v>
      </c>
      <c r="C17" s="63">
        <v>5</v>
      </c>
      <c r="D17" s="63">
        <v>5</v>
      </c>
      <c r="E17" s="64">
        <v>0</v>
      </c>
      <c r="F17" s="64">
        <v>0</v>
      </c>
      <c r="G17" s="64">
        <v>0</v>
      </c>
      <c r="H17" s="64">
        <v>20</v>
      </c>
      <c r="I17" s="64">
        <v>20</v>
      </c>
      <c r="J17" s="64">
        <v>0</v>
      </c>
      <c r="K17" s="64">
        <v>40</v>
      </c>
      <c r="L17" s="64">
        <v>40</v>
      </c>
      <c r="M17" s="64">
        <v>40</v>
      </c>
      <c r="N17" s="64">
        <v>0</v>
      </c>
      <c r="O17" s="64">
        <v>0</v>
      </c>
      <c r="P17" s="64">
        <v>20</v>
      </c>
      <c r="Q17" s="64">
        <v>40</v>
      </c>
      <c r="R17" s="64">
        <v>40</v>
      </c>
      <c r="S17" s="64">
        <v>40</v>
      </c>
      <c r="T17" s="171"/>
      <c r="U17" s="17"/>
      <c r="V17" s="17"/>
      <c r="W17" s="17"/>
      <c r="X17" s="17"/>
      <c r="Y17" s="17"/>
      <c r="Z17" s="17"/>
      <c r="AA17" s="17"/>
      <c r="AB17" s="17"/>
      <c r="AC17" s="17"/>
    </row>
    <row r="18" spans="1:29" s="35" customFormat="1" ht="15" customHeight="1">
      <c r="A18" s="20" t="s">
        <v>196</v>
      </c>
      <c r="B18" s="63">
        <v>22</v>
      </c>
      <c r="C18" s="63">
        <v>23</v>
      </c>
      <c r="D18" s="63">
        <v>25</v>
      </c>
      <c r="E18" s="64">
        <v>9.091</v>
      </c>
      <c r="F18" s="64">
        <v>8.696</v>
      </c>
      <c r="G18" s="64">
        <v>8</v>
      </c>
      <c r="H18" s="64">
        <v>54.545</v>
      </c>
      <c r="I18" s="64">
        <v>56.522</v>
      </c>
      <c r="J18" s="64">
        <v>56</v>
      </c>
      <c r="K18" s="64">
        <v>9.091</v>
      </c>
      <c r="L18" s="64">
        <v>8.696</v>
      </c>
      <c r="M18" s="64">
        <v>12</v>
      </c>
      <c r="N18" s="64">
        <v>18.182</v>
      </c>
      <c r="O18" s="64">
        <v>13.043</v>
      </c>
      <c r="P18" s="64">
        <v>16</v>
      </c>
      <c r="Q18" s="64">
        <v>9.091</v>
      </c>
      <c r="R18" s="64">
        <v>13.043</v>
      </c>
      <c r="S18" s="64">
        <v>8</v>
      </c>
      <c r="T18" s="171"/>
      <c r="U18" s="17"/>
      <c r="V18" s="17"/>
      <c r="W18" s="17"/>
      <c r="X18" s="17"/>
      <c r="Y18" s="17"/>
      <c r="Z18" s="17"/>
      <c r="AA18" s="17"/>
      <c r="AB18" s="17"/>
      <c r="AC18" s="17"/>
    </row>
    <row r="19" spans="1:29" s="44" customFormat="1" ht="19.5" customHeight="1">
      <c r="A19" s="21" t="s">
        <v>146</v>
      </c>
      <c r="B19" s="92">
        <v>20</v>
      </c>
      <c r="C19" s="92">
        <v>22</v>
      </c>
      <c r="D19" s="92">
        <v>21</v>
      </c>
      <c r="E19" s="66">
        <v>20</v>
      </c>
      <c r="F19" s="66">
        <v>13.636</v>
      </c>
      <c r="G19" s="66">
        <v>14.285714285714285</v>
      </c>
      <c r="H19" s="66">
        <v>35</v>
      </c>
      <c r="I19" s="66">
        <v>22.727</v>
      </c>
      <c r="J19" s="66">
        <v>23.809523809523807</v>
      </c>
      <c r="K19" s="66">
        <v>15</v>
      </c>
      <c r="L19" s="66">
        <v>27.273</v>
      </c>
      <c r="M19" s="66">
        <v>28.57142857142857</v>
      </c>
      <c r="N19" s="66">
        <v>5</v>
      </c>
      <c r="O19" s="66">
        <v>13.636</v>
      </c>
      <c r="P19" s="66">
        <v>14.285714285714285</v>
      </c>
      <c r="Q19" s="66">
        <v>25</v>
      </c>
      <c r="R19" s="66">
        <v>22.727</v>
      </c>
      <c r="S19" s="66">
        <v>19.047619047619047</v>
      </c>
      <c r="T19" s="171"/>
      <c r="U19" s="17"/>
      <c r="V19" s="17"/>
      <c r="W19" s="17"/>
      <c r="X19" s="17"/>
      <c r="Y19" s="17"/>
      <c r="Z19" s="17"/>
      <c r="AA19" s="17"/>
      <c r="AB19" s="17"/>
      <c r="AC19" s="17"/>
    </row>
    <row r="20" spans="1:29" s="35" customFormat="1" ht="15" customHeight="1">
      <c r="A20" s="20" t="s">
        <v>197</v>
      </c>
      <c r="B20" s="63">
        <v>10</v>
      </c>
      <c r="C20" s="63">
        <v>11</v>
      </c>
      <c r="D20" s="63">
        <v>8</v>
      </c>
      <c r="E20" s="64">
        <v>30</v>
      </c>
      <c r="F20" s="64">
        <v>18.182</v>
      </c>
      <c r="G20" s="64">
        <v>12.5</v>
      </c>
      <c r="H20" s="64">
        <v>40</v>
      </c>
      <c r="I20" s="64">
        <v>36.364</v>
      </c>
      <c r="J20" s="64">
        <v>62.5</v>
      </c>
      <c r="K20" s="64">
        <v>10</v>
      </c>
      <c r="L20" s="64">
        <v>9.091</v>
      </c>
      <c r="M20" s="64">
        <v>0</v>
      </c>
      <c r="N20" s="64">
        <v>0</v>
      </c>
      <c r="O20" s="64">
        <v>18.182</v>
      </c>
      <c r="P20" s="64">
        <v>25</v>
      </c>
      <c r="Q20" s="64">
        <v>20</v>
      </c>
      <c r="R20" s="64">
        <v>18.182</v>
      </c>
      <c r="S20" s="64">
        <v>0</v>
      </c>
      <c r="T20" s="171"/>
      <c r="U20" s="17"/>
      <c r="V20" s="17"/>
      <c r="W20" s="17"/>
      <c r="X20" s="17"/>
      <c r="Y20" s="17"/>
      <c r="Z20" s="17"/>
      <c r="AA20" s="17"/>
      <c r="AB20" s="17"/>
      <c r="AC20" s="17"/>
    </row>
    <row r="21" spans="1:29" s="35" customFormat="1" ht="15" customHeight="1">
      <c r="A21" s="20" t="s">
        <v>147</v>
      </c>
      <c r="B21" s="63">
        <v>2</v>
      </c>
      <c r="C21" s="63">
        <v>2</v>
      </c>
      <c r="D21" s="63">
        <v>2</v>
      </c>
      <c r="E21" s="64">
        <v>0</v>
      </c>
      <c r="F21" s="64">
        <v>0</v>
      </c>
      <c r="G21" s="64">
        <v>0</v>
      </c>
      <c r="H21" s="64">
        <v>0</v>
      </c>
      <c r="I21" s="64">
        <v>0</v>
      </c>
      <c r="J21" s="64">
        <v>0</v>
      </c>
      <c r="K21" s="64">
        <v>0</v>
      </c>
      <c r="L21" s="64">
        <v>0</v>
      </c>
      <c r="M21" s="64">
        <v>0</v>
      </c>
      <c r="N21" s="64">
        <v>0</v>
      </c>
      <c r="O21" s="64">
        <v>0</v>
      </c>
      <c r="P21" s="64">
        <v>0</v>
      </c>
      <c r="Q21" s="64">
        <v>100</v>
      </c>
      <c r="R21" s="64">
        <v>100</v>
      </c>
      <c r="S21" s="64">
        <v>100</v>
      </c>
      <c r="T21" s="171"/>
      <c r="U21" s="17"/>
      <c r="V21" s="17"/>
      <c r="W21" s="17"/>
      <c r="X21" s="17"/>
      <c r="Y21" s="17"/>
      <c r="Z21" s="17"/>
      <c r="AA21" s="17"/>
      <c r="AB21" s="17"/>
      <c r="AC21" s="17"/>
    </row>
    <row r="22" spans="1:29" s="35" customFormat="1" ht="15" customHeight="1">
      <c r="A22" s="20" t="s">
        <v>198</v>
      </c>
      <c r="B22" s="63">
        <v>8</v>
      </c>
      <c r="C22" s="63">
        <v>9</v>
      </c>
      <c r="D22" s="63">
        <v>11</v>
      </c>
      <c r="E22" s="64">
        <v>12.5</v>
      </c>
      <c r="F22" s="64">
        <v>11.111</v>
      </c>
      <c r="G22" s="64">
        <v>18.181818181818183</v>
      </c>
      <c r="H22" s="64">
        <v>37.5</v>
      </c>
      <c r="I22" s="64">
        <v>11.111</v>
      </c>
      <c r="J22" s="64">
        <v>0</v>
      </c>
      <c r="K22" s="64">
        <v>25</v>
      </c>
      <c r="L22" s="64">
        <v>55.556</v>
      </c>
      <c r="M22" s="64">
        <v>54.54545454545454</v>
      </c>
      <c r="N22" s="64">
        <v>12.5</v>
      </c>
      <c r="O22" s="64">
        <v>11.111</v>
      </c>
      <c r="P22" s="64">
        <v>9.090909090909092</v>
      </c>
      <c r="Q22" s="64">
        <v>12.5</v>
      </c>
      <c r="R22" s="64">
        <v>11.111</v>
      </c>
      <c r="S22" s="64">
        <v>18.181818181818183</v>
      </c>
      <c r="T22" s="171"/>
      <c r="U22" s="17"/>
      <c r="V22" s="17"/>
      <c r="W22" s="17"/>
      <c r="X22" s="17"/>
      <c r="Y22" s="17"/>
      <c r="Z22" s="17"/>
      <c r="AA22" s="17"/>
      <c r="AB22" s="17"/>
      <c r="AC22" s="17"/>
    </row>
    <row r="23" spans="1:29" s="35" customFormat="1" ht="19.5" customHeight="1">
      <c r="A23" s="22" t="s">
        <v>199</v>
      </c>
      <c r="B23" s="34">
        <v>146</v>
      </c>
      <c r="C23" s="34">
        <v>149</v>
      </c>
      <c r="D23" s="34">
        <v>153</v>
      </c>
      <c r="E23" s="68">
        <v>8.904</v>
      </c>
      <c r="F23" s="68">
        <v>6.667</v>
      </c>
      <c r="G23" s="68">
        <v>6.535947712418301</v>
      </c>
      <c r="H23" s="68">
        <v>36.986</v>
      </c>
      <c r="I23" s="68">
        <v>35.6</v>
      </c>
      <c r="J23" s="68">
        <v>35.294117647058826</v>
      </c>
      <c r="K23" s="68">
        <v>21.233</v>
      </c>
      <c r="L23" s="68">
        <v>23.5</v>
      </c>
      <c r="M23" s="68">
        <v>19.607843137254903</v>
      </c>
      <c r="N23" s="68">
        <v>15.753</v>
      </c>
      <c r="O23" s="68">
        <v>14.8</v>
      </c>
      <c r="P23" s="68">
        <v>18.30065359477124</v>
      </c>
      <c r="Q23" s="68">
        <v>17.123</v>
      </c>
      <c r="R23" s="68">
        <v>19.4</v>
      </c>
      <c r="S23" s="68">
        <v>20.26143790849673</v>
      </c>
      <c r="T23" s="171"/>
      <c r="U23" s="17"/>
      <c r="V23" s="17"/>
      <c r="W23" s="17"/>
      <c r="X23" s="17"/>
      <c r="Y23" s="17"/>
      <c r="Z23" s="17"/>
      <c r="AA23" s="17"/>
      <c r="AB23" s="17"/>
      <c r="AC23" s="17"/>
    </row>
    <row r="24" spans="1:29" s="35" customFormat="1" ht="19.5" customHeight="1">
      <c r="A24" s="23" t="s">
        <v>150</v>
      </c>
      <c r="B24" s="173"/>
      <c r="C24" s="173"/>
      <c r="D24" s="173"/>
      <c r="G24" s="327"/>
      <c r="J24" s="327"/>
      <c r="M24" s="327"/>
      <c r="P24" s="327"/>
      <c r="S24" s="327"/>
      <c r="T24" s="171"/>
      <c r="U24" s="17"/>
      <c r="V24" s="17"/>
      <c r="W24" s="17"/>
      <c r="X24" s="17"/>
      <c r="Y24" s="17"/>
      <c r="Z24" s="17"/>
      <c r="AA24" s="17"/>
      <c r="AB24" s="17"/>
      <c r="AC24" s="17"/>
    </row>
    <row r="25" spans="1:21" s="35" customFormat="1" ht="15" customHeight="1">
      <c r="A25" s="20" t="s">
        <v>200</v>
      </c>
      <c r="B25" s="63">
        <v>35</v>
      </c>
      <c r="C25" s="63">
        <v>35</v>
      </c>
      <c r="D25" s="63">
        <v>35</v>
      </c>
      <c r="E25" s="64">
        <v>5.714</v>
      </c>
      <c r="F25" s="64">
        <v>2.857</v>
      </c>
      <c r="G25" s="64">
        <v>2.857142857142857</v>
      </c>
      <c r="H25" s="64">
        <v>42.857</v>
      </c>
      <c r="I25" s="64">
        <v>37.143</v>
      </c>
      <c r="J25" s="64">
        <v>34.285714285714285</v>
      </c>
      <c r="K25" s="64">
        <v>11.429</v>
      </c>
      <c r="L25" s="64">
        <v>17.143</v>
      </c>
      <c r="M25" s="64">
        <v>8.571428571428571</v>
      </c>
      <c r="N25" s="64">
        <v>11.429</v>
      </c>
      <c r="O25" s="64">
        <v>17.143</v>
      </c>
      <c r="P25" s="64">
        <v>22.857142857142858</v>
      </c>
      <c r="Q25" s="64">
        <v>28.571</v>
      </c>
      <c r="R25" s="64">
        <v>25.714</v>
      </c>
      <c r="S25" s="64">
        <v>31.428571428571427</v>
      </c>
      <c r="T25" s="171"/>
      <c r="U25" s="190"/>
    </row>
    <row r="26" spans="1:21" s="35" customFormat="1" ht="15" customHeight="1">
      <c r="A26" s="20" t="s">
        <v>201</v>
      </c>
      <c r="D26" s="63"/>
      <c r="S26" s="64"/>
      <c r="T26" s="171"/>
      <c r="U26" s="190"/>
    </row>
    <row r="27" spans="1:21" s="35" customFormat="1" ht="15" customHeight="1">
      <c r="A27" s="24" t="s">
        <v>151</v>
      </c>
      <c r="B27" s="89">
        <v>10</v>
      </c>
      <c r="C27" s="89">
        <v>10</v>
      </c>
      <c r="D27" s="89">
        <v>14</v>
      </c>
      <c r="E27" s="64">
        <v>0</v>
      </c>
      <c r="F27" s="64">
        <v>10</v>
      </c>
      <c r="G27" s="64">
        <v>7.142857142857142</v>
      </c>
      <c r="H27" s="64">
        <v>40</v>
      </c>
      <c r="I27" s="64">
        <v>20</v>
      </c>
      <c r="J27" s="64">
        <v>28.57142857142857</v>
      </c>
      <c r="K27" s="64">
        <v>20</v>
      </c>
      <c r="L27" s="64">
        <v>20</v>
      </c>
      <c r="M27" s="64">
        <v>14.285714285714285</v>
      </c>
      <c r="N27" s="64">
        <v>30</v>
      </c>
      <c r="O27" s="64">
        <v>20</v>
      </c>
      <c r="P27" s="64">
        <v>28.57142857142857</v>
      </c>
      <c r="Q27" s="64">
        <v>10</v>
      </c>
      <c r="R27" s="64">
        <v>30</v>
      </c>
      <c r="S27" s="64">
        <v>21.428571428571427</v>
      </c>
      <c r="T27" s="171"/>
      <c r="U27" s="190"/>
    </row>
    <row r="28" spans="1:20" s="35" customFormat="1" ht="15" customHeight="1">
      <c r="A28" s="24" t="s">
        <v>152</v>
      </c>
      <c r="B28" s="89">
        <v>11</v>
      </c>
      <c r="C28" s="89">
        <v>15</v>
      </c>
      <c r="D28" s="89">
        <v>15</v>
      </c>
      <c r="E28" s="64">
        <v>9.091</v>
      </c>
      <c r="F28" s="64">
        <v>0</v>
      </c>
      <c r="G28" s="64">
        <v>0</v>
      </c>
      <c r="H28" s="64">
        <v>9.091</v>
      </c>
      <c r="I28" s="64">
        <v>26.667</v>
      </c>
      <c r="J28" s="64">
        <v>20</v>
      </c>
      <c r="K28" s="64">
        <v>18.182</v>
      </c>
      <c r="L28" s="64">
        <v>20</v>
      </c>
      <c r="M28" s="64">
        <v>26.666666666666668</v>
      </c>
      <c r="N28" s="64">
        <v>27.273</v>
      </c>
      <c r="O28" s="64">
        <v>20</v>
      </c>
      <c r="P28" s="64">
        <v>26.666666666666668</v>
      </c>
      <c r="Q28" s="64">
        <v>36.364</v>
      </c>
      <c r="R28" s="64">
        <v>33.333</v>
      </c>
      <c r="S28" s="64">
        <v>26.666666666666668</v>
      </c>
      <c r="T28" s="171"/>
    </row>
    <row r="29" spans="1:20" s="35" customFormat="1" ht="15" customHeight="1">
      <c r="A29" s="24" t="s">
        <v>153</v>
      </c>
      <c r="B29" s="89">
        <v>13</v>
      </c>
      <c r="C29" s="89">
        <v>13</v>
      </c>
      <c r="D29" s="89">
        <v>17</v>
      </c>
      <c r="E29" s="64">
        <v>15.385</v>
      </c>
      <c r="F29" s="64">
        <v>7.692</v>
      </c>
      <c r="G29" s="64">
        <v>0</v>
      </c>
      <c r="H29" s="64">
        <v>15.385</v>
      </c>
      <c r="I29" s="64">
        <v>23.077</v>
      </c>
      <c r="J29" s="64">
        <v>41.17647058823529</v>
      </c>
      <c r="K29" s="64">
        <v>38.462</v>
      </c>
      <c r="L29" s="64">
        <v>30.769</v>
      </c>
      <c r="M29" s="64">
        <v>17.647058823529413</v>
      </c>
      <c r="N29" s="64">
        <v>23.077</v>
      </c>
      <c r="O29" s="64">
        <v>15.385</v>
      </c>
      <c r="P29" s="64">
        <v>17.647058823529413</v>
      </c>
      <c r="Q29" s="64">
        <v>7.692</v>
      </c>
      <c r="R29" s="64">
        <v>23.077</v>
      </c>
      <c r="S29" s="64">
        <v>23.52941176470588</v>
      </c>
      <c r="T29" s="171"/>
    </row>
    <row r="30" spans="1:20" s="35" customFormat="1" ht="15" customHeight="1">
      <c r="A30" s="24" t="s">
        <v>154</v>
      </c>
      <c r="B30" s="89">
        <v>77</v>
      </c>
      <c r="C30" s="89">
        <v>76</v>
      </c>
      <c r="D30" s="89">
        <v>72</v>
      </c>
      <c r="E30" s="64">
        <v>10.39</v>
      </c>
      <c r="F30" s="64">
        <v>9.3</v>
      </c>
      <c r="G30" s="64">
        <v>11.11111111111111</v>
      </c>
      <c r="H30" s="64">
        <v>41.558</v>
      </c>
      <c r="I30" s="64">
        <v>40.8</v>
      </c>
      <c r="J30" s="64">
        <v>38.88888888888889</v>
      </c>
      <c r="K30" s="64">
        <v>23.377</v>
      </c>
      <c r="L30" s="64">
        <v>26.3</v>
      </c>
      <c r="M30" s="64">
        <v>25</v>
      </c>
      <c r="N30" s="64">
        <v>12.987</v>
      </c>
      <c r="O30" s="64">
        <v>11.8</v>
      </c>
      <c r="P30" s="64">
        <v>12.5</v>
      </c>
      <c r="Q30" s="64">
        <v>11.688</v>
      </c>
      <c r="R30" s="64">
        <v>11.8</v>
      </c>
      <c r="S30" s="64">
        <v>12.5</v>
      </c>
      <c r="T30" s="171"/>
    </row>
    <row r="31" spans="1:29" s="44" customFormat="1" ht="19.5" customHeight="1">
      <c r="A31" s="22" t="s">
        <v>199</v>
      </c>
      <c r="B31" s="34">
        <v>146</v>
      </c>
      <c r="C31" s="34">
        <v>149</v>
      </c>
      <c r="D31" s="34">
        <v>153</v>
      </c>
      <c r="E31" s="68">
        <v>8.904</v>
      </c>
      <c r="F31" s="68">
        <v>6.667</v>
      </c>
      <c r="G31" s="68">
        <v>6.535947712418301</v>
      </c>
      <c r="H31" s="68">
        <v>36.986</v>
      </c>
      <c r="I31" s="68">
        <v>35.6</v>
      </c>
      <c r="J31" s="68">
        <v>35.294117647058826</v>
      </c>
      <c r="K31" s="68">
        <v>21.233</v>
      </c>
      <c r="L31" s="68">
        <v>23.5</v>
      </c>
      <c r="M31" s="68">
        <v>19.607843137254903</v>
      </c>
      <c r="N31" s="68">
        <v>15.753</v>
      </c>
      <c r="O31" s="68">
        <v>14.8</v>
      </c>
      <c r="P31" s="68">
        <v>18.30065359477124</v>
      </c>
      <c r="Q31" s="68">
        <v>17.123</v>
      </c>
      <c r="R31" s="68">
        <v>19.4</v>
      </c>
      <c r="S31" s="68">
        <v>20.26143790849673</v>
      </c>
      <c r="T31" s="171"/>
      <c r="U31" s="4"/>
      <c r="V31" s="4"/>
      <c r="W31" s="4"/>
      <c r="X31" s="4"/>
      <c r="Y31" s="4"/>
      <c r="Z31" s="4"/>
      <c r="AA31" s="4"/>
      <c r="AB31" s="4"/>
      <c r="AC31" s="4"/>
    </row>
    <row r="32" spans="1:19" ht="11.25">
      <c r="A32" s="1" t="s">
        <v>272</v>
      </c>
      <c r="B32" s="32"/>
      <c r="C32" s="32"/>
      <c r="D32" s="32"/>
      <c r="F32" s="1"/>
      <c r="G32" s="25"/>
      <c r="H32" s="6"/>
      <c r="I32" s="6"/>
      <c r="J32" s="6"/>
      <c r="K32" s="6"/>
      <c r="L32" s="6"/>
      <c r="M32" s="1"/>
      <c r="N32" s="1"/>
      <c r="O32" s="25"/>
      <c r="P32" s="25"/>
      <c r="Q32" s="1"/>
      <c r="R32" s="1"/>
      <c r="S32" s="1"/>
    </row>
    <row r="33" spans="1:19" ht="11.25">
      <c r="A33" s="32"/>
      <c r="B33" s="32"/>
      <c r="C33" s="32"/>
      <c r="D33" s="32"/>
      <c r="F33" s="187"/>
      <c r="G33" s="16"/>
      <c r="J33" s="187"/>
      <c r="L33" s="187"/>
      <c r="M33" s="8"/>
      <c r="O33" s="1"/>
      <c r="P33" s="16"/>
      <c r="Q33" s="1"/>
      <c r="R33" s="187"/>
      <c r="S33" s="1"/>
    </row>
    <row r="34" spans="1:4" ht="11.25">
      <c r="A34" s="7"/>
      <c r="B34" s="7"/>
      <c r="C34" s="7"/>
      <c r="D34" s="7"/>
    </row>
    <row r="35" spans="1:19" ht="11.25">
      <c r="A35" s="7"/>
      <c r="B35" s="7"/>
      <c r="C35" s="7"/>
      <c r="D35" s="7"/>
      <c r="E35" s="7"/>
      <c r="F35" s="7"/>
      <c r="G35" s="7"/>
      <c r="H35" s="7"/>
      <c r="I35" s="7"/>
      <c r="J35" s="7"/>
      <c r="K35" s="7"/>
      <c r="L35" s="7"/>
      <c r="M35" s="7"/>
      <c r="N35" s="7"/>
      <c r="O35" s="7"/>
      <c r="P35" s="7"/>
      <c r="Q35" s="7"/>
      <c r="R35" s="7"/>
      <c r="S35" s="7"/>
    </row>
    <row r="36" spans="1:19" ht="11.25">
      <c r="A36" s="7"/>
      <c r="B36" s="7"/>
      <c r="C36" s="7"/>
      <c r="D36" s="7"/>
      <c r="E36" s="7"/>
      <c r="F36" s="7"/>
      <c r="G36" s="7"/>
      <c r="H36" s="7"/>
      <c r="I36" s="7"/>
      <c r="J36" s="7"/>
      <c r="K36" s="7"/>
      <c r="L36" s="7"/>
      <c r="M36" s="7"/>
      <c r="N36" s="7"/>
      <c r="O36" s="7"/>
      <c r="P36" s="7"/>
      <c r="Q36" s="7"/>
      <c r="R36" s="7"/>
      <c r="S36" s="7"/>
    </row>
    <row r="37" spans="1:6" ht="11.25">
      <c r="A37" s="7"/>
      <c r="B37" s="7"/>
      <c r="C37" s="7"/>
      <c r="D37" s="7"/>
      <c r="F37" s="186"/>
    </row>
  </sheetData>
  <sheetProtection/>
  <mergeCells count="13">
    <mergeCell ref="Q6:S6"/>
    <mergeCell ref="N6:P6"/>
    <mergeCell ref="E5:G5"/>
    <mergeCell ref="R3:S3"/>
    <mergeCell ref="K5:M5"/>
    <mergeCell ref="N5:P5"/>
    <mergeCell ref="Q5:S5"/>
    <mergeCell ref="A2:P2"/>
    <mergeCell ref="E6:G6"/>
    <mergeCell ref="H6:J6"/>
    <mergeCell ref="K6:M6"/>
    <mergeCell ref="H5:J5"/>
    <mergeCell ref="B5:D6"/>
  </mergeCells>
  <printOptions horizontalCentered="1" verticalCentered="1"/>
  <pageMargins left="0" right="0" top="0.7874015748031497" bottom="0.7874015748031497" header="0.3937007874015748" footer="0"/>
  <pageSetup horizontalDpi="1200" verticalDpi="1200" orientation="landscape" paperSize="9" scale="85" r:id="rId1"/>
  <headerFooter alignWithMargins="0">
    <oddFooter>&amp;L&amp;"Myriad Pro,Semibold"&amp;8CNMV. &amp;"Myriad Pro,Normal"Informe Anual  de Gobierno Corporativo</oddFooter>
  </headerFooter>
</worksheet>
</file>

<file path=xl/worksheets/sheet17.xml><?xml version="1.0" encoding="utf-8"?>
<worksheet xmlns="http://schemas.openxmlformats.org/spreadsheetml/2006/main" xmlns:r="http://schemas.openxmlformats.org/officeDocument/2006/relationships">
  <dimension ref="A2:AA37"/>
  <sheetViews>
    <sheetView showGridLines="0" zoomScaleSheetLayoutView="100" zoomScalePageLayoutView="0" workbookViewId="0" topLeftCell="A1">
      <selection activeCell="A1" sqref="A1"/>
    </sheetView>
  </sheetViews>
  <sheetFormatPr defaultColWidth="11.57421875" defaultRowHeight="12.75"/>
  <cols>
    <col min="1" max="1" width="37.7109375" style="1" customWidth="1"/>
    <col min="2" max="4" width="7.00390625" style="1" customWidth="1"/>
    <col min="5" max="19" width="7.00390625" style="16" customWidth="1"/>
    <col min="20" max="27" width="11.57421875" style="1" customWidth="1"/>
    <col min="28" max="16384" width="11.57421875" style="637" customWidth="1"/>
  </cols>
  <sheetData>
    <row r="1" ht="22.5" customHeight="1"/>
    <row r="2" spans="1:27" ht="18" customHeight="1">
      <c r="A2" s="33"/>
      <c r="B2" s="33"/>
      <c r="C2" s="33"/>
      <c r="D2" s="33"/>
      <c r="E2" s="33"/>
      <c r="F2" s="33"/>
      <c r="G2" s="33"/>
      <c r="H2" s="33"/>
      <c r="I2" s="33"/>
      <c r="J2" s="33"/>
      <c r="K2" s="33"/>
      <c r="L2" s="33"/>
      <c r="M2" s="33"/>
      <c r="N2" s="33"/>
      <c r="O2" s="33"/>
      <c r="P2" s="33"/>
      <c r="Q2" s="33"/>
      <c r="R2" s="33"/>
      <c r="S2" s="33"/>
      <c r="T2" s="17"/>
      <c r="U2" s="17"/>
      <c r="V2" s="17"/>
      <c r="W2" s="17"/>
      <c r="X2" s="17"/>
      <c r="Y2" s="17"/>
      <c r="Z2" s="17"/>
      <c r="AA2" s="17"/>
    </row>
    <row r="3" spans="1:27" ht="21.75" customHeight="1">
      <c r="A3" s="529" t="s">
        <v>490</v>
      </c>
      <c r="B3" s="529"/>
      <c r="C3" s="529"/>
      <c r="D3" s="529"/>
      <c r="E3" s="529"/>
      <c r="F3" s="529"/>
      <c r="G3" s="529"/>
      <c r="H3" s="529"/>
      <c r="I3" s="530"/>
      <c r="J3" s="530"/>
      <c r="K3" s="14"/>
      <c r="L3" s="14"/>
      <c r="M3" s="14"/>
      <c r="N3" s="14"/>
      <c r="O3" s="14"/>
      <c r="P3" s="14"/>
      <c r="Q3" s="14"/>
      <c r="R3" s="583" t="s">
        <v>365</v>
      </c>
      <c r="S3" s="583"/>
      <c r="T3" s="17"/>
      <c r="U3" s="17"/>
      <c r="V3" s="17"/>
      <c r="W3" s="17"/>
      <c r="X3" s="17"/>
      <c r="Y3" s="17"/>
      <c r="Z3" s="17"/>
      <c r="AA3" s="17"/>
    </row>
    <row r="4" ht="9.75" customHeight="1"/>
    <row r="5" spans="1:27" ht="18" customHeight="1">
      <c r="A5" s="27"/>
      <c r="B5" s="546" t="s">
        <v>163</v>
      </c>
      <c r="C5" s="546"/>
      <c r="D5" s="546"/>
      <c r="E5" s="613" t="s">
        <v>366</v>
      </c>
      <c r="F5" s="613"/>
      <c r="G5" s="613"/>
      <c r="H5" s="611" t="s">
        <v>259</v>
      </c>
      <c r="I5" s="611"/>
      <c r="J5" s="611"/>
      <c r="K5" s="611" t="s">
        <v>256</v>
      </c>
      <c r="L5" s="611"/>
      <c r="M5" s="611"/>
      <c r="N5" s="611" t="s">
        <v>257</v>
      </c>
      <c r="O5" s="611"/>
      <c r="P5" s="611"/>
      <c r="Q5" s="611" t="s">
        <v>258</v>
      </c>
      <c r="R5" s="611"/>
      <c r="S5" s="611"/>
      <c r="T5" s="183"/>
      <c r="U5" s="183"/>
      <c r="V5" s="183"/>
      <c r="W5" s="183"/>
      <c r="X5" s="183"/>
      <c r="Y5" s="183"/>
      <c r="Z5" s="183"/>
      <c r="AA5" s="183"/>
    </row>
    <row r="6" spans="1:27" ht="18" customHeight="1">
      <c r="A6" s="27"/>
      <c r="B6" s="545"/>
      <c r="C6" s="545"/>
      <c r="D6" s="545"/>
      <c r="E6" s="627" t="s">
        <v>254</v>
      </c>
      <c r="F6" s="627"/>
      <c r="G6" s="627"/>
      <c r="H6" s="627" t="s">
        <v>254</v>
      </c>
      <c r="I6" s="627"/>
      <c r="J6" s="627"/>
      <c r="K6" s="627" t="s">
        <v>254</v>
      </c>
      <c r="L6" s="627"/>
      <c r="M6" s="627"/>
      <c r="N6" s="627" t="s">
        <v>254</v>
      </c>
      <c r="O6" s="627"/>
      <c r="P6" s="627"/>
      <c r="Q6" s="627" t="s">
        <v>254</v>
      </c>
      <c r="R6" s="627"/>
      <c r="S6" s="627"/>
      <c r="T6" s="25"/>
      <c r="U6" s="25"/>
      <c r="V6" s="25"/>
      <c r="W6" s="25"/>
      <c r="X6" s="25"/>
      <c r="Y6" s="25"/>
      <c r="Z6" s="25"/>
      <c r="AA6" s="25"/>
    </row>
    <row r="7" spans="1:27" ht="18.75" customHeight="1">
      <c r="A7" s="27"/>
      <c r="B7" s="18">
        <v>2012</v>
      </c>
      <c r="C7" s="18">
        <v>2011</v>
      </c>
      <c r="D7" s="18">
        <v>2010</v>
      </c>
      <c r="E7" s="18">
        <v>2012</v>
      </c>
      <c r="F7" s="18">
        <v>2011</v>
      </c>
      <c r="G7" s="18">
        <v>2010</v>
      </c>
      <c r="H7" s="18">
        <v>2012</v>
      </c>
      <c r="I7" s="18">
        <v>2011</v>
      </c>
      <c r="J7" s="18">
        <v>2010</v>
      </c>
      <c r="K7" s="18">
        <v>2012</v>
      </c>
      <c r="L7" s="18">
        <v>2011</v>
      </c>
      <c r="M7" s="18">
        <v>2010</v>
      </c>
      <c r="N7" s="18">
        <v>2012</v>
      </c>
      <c r="O7" s="18">
        <v>2011</v>
      </c>
      <c r="P7" s="18">
        <v>2010</v>
      </c>
      <c r="Q7" s="18">
        <v>2012</v>
      </c>
      <c r="R7" s="18">
        <v>2011</v>
      </c>
      <c r="S7" s="18">
        <v>2010</v>
      </c>
      <c r="T7" s="25"/>
      <c r="U7" s="25"/>
      <c r="V7" s="25"/>
      <c r="W7" s="25"/>
      <c r="X7" s="25"/>
      <c r="Y7" s="25"/>
      <c r="Z7" s="25"/>
      <c r="AA7" s="25"/>
    </row>
    <row r="8" spans="1:27" ht="19.5" customHeight="1">
      <c r="A8" s="19" t="s">
        <v>140</v>
      </c>
      <c r="B8" s="357">
        <v>126</v>
      </c>
      <c r="C8" s="357">
        <v>127</v>
      </c>
      <c r="D8" s="357">
        <v>132</v>
      </c>
      <c r="E8" s="105">
        <v>4.762</v>
      </c>
      <c r="F8" s="105">
        <v>10.3</v>
      </c>
      <c r="G8" s="105">
        <v>12.878787878787879</v>
      </c>
      <c r="H8" s="105">
        <v>57.937</v>
      </c>
      <c r="I8" s="105">
        <v>53.5</v>
      </c>
      <c r="J8" s="105">
        <v>54.54545454545454</v>
      </c>
      <c r="K8" s="105">
        <v>19.841</v>
      </c>
      <c r="L8" s="105">
        <v>20.5</v>
      </c>
      <c r="M8" s="105">
        <v>18.939393939393938</v>
      </c>
      <c r="N8" s="105">
        <v>11.905</v>
      </c>
      <c r="O8" s="105">
        <v>11</v>
      </c>
      <c r="P8" s="105">
        <v>9.848484848484848</v>
      </c>
      <c r="Q8" s="105">
        <v>5.556</v>
      </c>
      <c r="R8" s="105">
        <v>4.688</v>
      </c>
      <c r="S8" s="105">
        <v>3.787878787878788</v>
      </c>
      <c r="T8" s="25"/>
      <c r="U8" s="25"/>
      <c r="V8" s="25"/>
      <c r="W8" s="25"/>
      <c r="X8" s="25"/>
      <c r="Y8" s="25"/>
      <c r="Z8" s="25"/>
      <c r="AA8" s="25"/>
    </row>
    <row r="9" spans="1:27" ht="15" customHeight="1">
      <c r="A9" s="20" t="s">
        <v>141</v>
      </c>
      <c r="B9" s="63">
        <v>12</v>
      </c>
      <c r="C9" s="63">
        <v>11</v>
      </c>
      <c r="D9" s="63">
        <v>14</v>
      </c>
      <c r="E9" s="64">
        <v>16.667</v>
      </c>
      <c r="F9" s="64">
        <v>27.3</v>
      </c>
      <c r="G9" s="64">
        <v>28.57142857142857</v>
      </c>
      <c r="H9" s="64">
        <v>33.333</v>
      </c>
      <c r="I9" s="64">
        <v>18.2</v>
      </c>
      <c r="J9" s="64">
        <v>28.57142857142857</v>
      </c>
      <c r="K9" s="64">
        <v>8.333</v>
      </c>
      <c r="L9" s="64">
        <v>9.1</v>
      </c>
      <c r="M9" s="64">
        <v>0</v>
      </c>
      <c r="N9" s="64">
        <v>16.667</v>
      </c>
      <c r="O9" s="64">
        <v>18.2</v>
      </c>
      <c r="P9" s="64">
        <v>21.428571428571427</v>
      </c>
      <c r="Q9" s="64">
        <v>25</v>
      </c>
      <c r="R9" s="64">
        <v>27.2</v>
      </c>
      <c r="S9" s="64">
        <v>21.428571428571427</v>
      </c>
      <c r="T9" s="25"/>
      <c r="U9" s="25"/>
      <c r="V9" s="25"/>
      <c r="W9" s="25"/>
      <c r="X9" s="25"/>
      <c r="Y9" s="25"/>
      <c r="Z9" s="25"/>
      <c r="AA9" s="25"/>
    </row>
    <row r="10" spans="1:27" ht="15" customHeight="1">
      <c r="A10" s="20" t="s">
        <v>192</v>
      </c>
      <c r="B10" s="63">
        <v>14</v>
      </c>
      <c r="C10" s="63">
        <v>14</v>
      </c>
      <c r="D10" s="63">
        <v>14</v>
      </c>
      <c r="E10" s="64">
        <v>7.143</v>
      </c>
      <c r="F10" s="64">
        <v>14.286</v>
      </c>
      <c r="G10" s="64">
        <v>14.285714285714285</v>
      </c>
      <c r="H10" s="64">
        <v>64.286</v>
      </c>
      <c r="I10" s="64">
        <v>57.143</v>
      </c>
      <c r="J10" s="64">
        <v>64.28571428571429</v>
      </c>
      <c r="K10" s="64">
        <v>14.286</v>
      </c>
      <c r="L10" s="64">
        <v>14.286</v>
      </c>
      <c r="M10" s="64">
        <v>14.285714285714285</v>
      </c>
      <c r="N10" s="64">
        <v>14.286</v>
      </c>
      <c r="O10" s="64">
        <v>14.286</v>
      </c>
      <c r="P10" s="64">
        <v>7.142857142857142</v>
      </c>
      <c r="Q10" s="64">
        <v>0</v>
      </c>
      <c r="R10" s="64">
        <v>0</v>
      </c>
      <c r="S10" s="64">
        <v>0</v>
      </c>
      <c r="T10" s="25"/>
      <c r="U10" s="25"/>
      <c r="V10" s="25"/>
      <c r="W10" s="25"/>
      <c r="X10" s="25"/>
      <c r="Y10" s="25"/>
      <c r="Z10" s="25"/>
      <c r="AA10" s="25"/>
    </row>
    <row r="11" spans="1:27" ht="15" customHeight="1">
      <c r="A11" s="20" t="s">
        <v>193</v>
      </c>
      <c r="B11" s="63">
        <v>12</v>
      </c>
      <c r="C11" s="63">
        <v>12</v>
      </c>
      <c r="D11" s="63">
        <v>13</v>
      </c>
      <c r="E11" s="64">
        <v>0</v>
      </c>
      <c r="F11" s="64">
        <v>8.333</v>
      </c>
      <c r="G11" s="64">
        <v>15.384615384615385</v>
      </c>
      <c r="H11" s="64">
        <v>50</v>
      </c>
      <c r="I11" s="64">
        <v>33.333</v>
      </c>
      <c r="J11" s="64">
        <v>38.46153846153847</v>
      </c>
      <c r="K11" s="64">
        <v>33.333</v>
      </c>
      <c r="L11" s="64">
        <v>50</v>
      </c>
      <c r="M11" s="64">
        <v>30.76923076923077</v>
      </c>
      <c r="N11" s="64">
        <v>8.333</v>
      </c>
      <c r="O11" s="64">
        <v>0</v>
      </c>
      <c r="P11" s="64">
        <v>7.6923076923076925</v>
      </c>
      <c r="Q11" s="64">
        <v>8.333</v>
      </c>
      <c r="R11" s="64">
        <v>8.333</v>
      </c>
      <c r="S11" s="64">
        <v>7.6923076923076925</v>
      </c>
      <c r="T11" s="25"/>
      <c r="U11" s="25"/>
      <c r="V11" s="25"/>
      <c r="W11" s="25"/>
      <c r="X11" s="25"/>
      <c r="Y11" s="25"/>
      <c r="Z11" s="25"/>
      <c r="AA11" s="25"/>
    </row>
    <row r="12" spans="1:27" ht="15" customHeight="1">
      <c r="A12" s="20" t="s">
        <v>142</v>
      </c>
      <c r="B12" s="63">
        <v>9</v>
      </c>
      <c r="C12" s="63">
        <v>9</v>
      </c>
      <c r="D12" s="63">
        <v>9</v>
      </c>
      <c r="E12" s="64">
        <v>0</v>
      </c>
      <c r="F12" s="64">
        <v>11.111</v>
      </c>
      <c r="G12" s="64">
        <v>11.11111111111111</v>
      </c>
      <c r="H12" s="64">
        <v>66.667</v>
      </c>
      <c r="I12" s="64">
        <v>44.444</v>
      </c>
      <c r="J12" s="64">
        <v>55.55555555555556</v>
      </c>
      <c r="K12" s="64">
        <v>22.222</v>
      </c>
      <c r="L12" s="64">
        <v>33.333</v>
      </c>
      <c r="M12" s="64">
        <v>33.33333333333333</v>
      </c>
      <c r="N12" s="64">
        <v>11.111</v>
      </c>
      <c r="O12" s="64">
        <v>11.111</v>
      </c>
      <c r="P12" s="64">
        <v>0</v>
      </c>
      <c r="Q12" s="64">
        <v>0</v>
      </c>
      <c r="R12" s="64">
        <v>0</v>
      </c>
      <c r="S12" s="64">
        <v>0</v>
      </c>
      <c r="T12" s="25"/>
      <c r="U12" s="25"/>
      <c r="V12" s="25"/>
      <c r="W12" s="25"/>
      <c r="X12" s="25"/>
      <c r="Y12" s="25"/>
      <c r="Z12" s="25"/>
      <c r="AA12" s="25"/>
    </row>
    <row r="13" spans="1:27" ht="15" customHeight="1">
      <c r="A13" s="20" t="s">
        <v>194</v>
      </c>
      <c r="B13" s="63">
        <v>13</v>
      </c>
      <c r="C13" s="63">
        <v>13</v>
      </c>
      <c r="D13" s="63">
        <v>13</v>
      </c>
      <c r="E13" s="64">
        <v>7.692</v>
      </c>
      <c r="F13" s="64">
        <v>7.692</v>
      </c>
      <c r="G13" s="64">
        <v>7.6923076923076925</v>
      </c>
      <c r="H13" s="64">
        <v>61.538</v>
      </c>
      <c r="I13" s="64">
        <v>61.538</v>
      </c>
      <c r="J13" s="64">
        <v>69.23076923076923</v>
      </c>
      <c r="K13" s="64">
        <v>30.769</v>
      </c>
      <c r="L13" s="64">
        <v>30.769</v>
      </c>
      <c r="M13" s="64">
        <v>23.076923076923077</v>
      </c>
      <c r="N13" s="64">
        <v>0</v>
      </c>
      <c r="O13" s="64">
        <v>0</v>
      </c>
      <c r="P13" s="64">
        <v>0</v>
      </c>
      <c r="Q13" s="64">
        <v>0</v>
      </c>
      <c r="R13" s="64">
        <v>0</v>
      </c>
      <c r="S13" s="64">
        <v>0</v>
      </c>
      <c r="T13" s="25"/>
      <c r="U13" s="25"/>
      <c r="V13" s="25"/>
      <c r="W13" s="25"/>
      <c r="X13" s="25"/>
      <c r="Y13" s="25"/>
      <c r="Z13" s="25"/>
      <c r="AA13" s="25"/>
    </row>
    <row r="14" spans="1:27" ht="15" customHeight="1">
      <c r="A14" s="20" t="s">
        <v>143</v>
      </c>
      <c r="B14" s="63">
        <v>10</v>
      </c>
      <c r="C14" s="63">
        <v>11</v>
      </c>
      <c r="D14" s="63">
        <v>11</v>
      </c>
      <c r="E14" s="64">
        <v>0</v>
      </c>
      <c r="F14" s="64">
        <v>9.091</v>
      </c>
      <c r="G14" s="64">
        <v>18.181818181818183</v>
      </c>
      <c r="H14" s="64">
        <v>80</v>
      </c>
      <c r="I14" s="64">
        <v>72.727</v>
      </c>
      <c r="J14" s="64">
        <v>63.63636363636363</v>
      </c>
      <c r="K14" s="64">
        <v>10</v>
      </c>
      <c r="L14" s="64">
        <v>9.091</v>
      </c>
      <c r="M14" s="64">
        <v>9.090909090909092</v>
      </c>
      <c r="N14" s="64">
        <v>0</v>
      </c>
      <c r="O14" s="64">
        <v>9.091</v>
      </c>
      <c r="P14" s="64">
        <v>9.090909090909092</v>
      </c>
      <c r="Q14" s="64">
        <v>10</v>
      </c>
      <c r="R14" s="64">
        <v>0</v>
      </c>
      <c r="S14" s="64">
        <v>0</v>
      </c>
      <c r="T14" s="25"/>
      <c r="U14" s="25"/>
      <c r="V14" s="25"/>
      <c r="W14" s="25"/>
      <c r="X14" s="25"/>
      <c r="Y14" s="25"/>
      <c r="Z14" s="25"/>
      <c r="AA14" s="25"/>
    </row>
    <row r="15" spans="1:27" ht="15" customHeight="1">
      <c r="A15" s="20" t="s">
        <v>195</v>
      </c>
      <c r="B15" s="63">
        <v>15</v>
      </c>
      <c r="C15" s="63">
        <v>15</v>
      </c>
      <c r="D15" s="63">
        <v>13</v>
      </c>
      <c r="E15" s="64">
        <v>0</v>
      </c>
      <c r="F15" s="64">
        <v>0</v>
      </c>
      <c r="G15" s="64">
        <v>0</v>
      </c>
      <c r="H15" s="64">
        <v>60</v>
      </c>
      <c r="I15" s="64">
        <v>66.667</v>
      </c>
      <c r="J15" s="64">
        <v>61.53846153846154</v>
      </c>
      <c r="K15" s="64">
        <v>26.667</v>
      </c>
      <c r="L15" s="64">
        <v>26.667</v>
      </c>
      <c r="M15" s="64">
        <v>38.46153846153847</v>
      </c>
      <c r="N15" s="64">
        <v>13.333</v>
      </c>
      <c r="O15" s="64">
        <v>6.667</v>
      </c>
      <c r="P15" s="64">
        <v>0</v>
      </c>
      <c r="Q15" s="64">
        <v>0</v>
      </c>
      <c r="R15" s="64">
        <v>0</v>
      </c>
      <c r="S15" s="64">
        <v>0</v>
      </c>
      <c r="T15" s="25"/>
      <c r="U15" s="25"/>
      <c r="V15" s="25"/>
      <c r="W15" s="25"/>
      <c r="X15" s="25"/>
      <c r="Y15" s="25"/>
      <c r="Z15" s="25"/>
      <c r="AA15" s="25"/>
    </row>
    <row r="16" spans="1:27" ht="15" customHeight="1">
      <c r="A16" s="20" t="s">
        <v>144</v>
      </c>
      <c r="B16" s="63">
        <v>14</v>
      </c>
      <c r="C16" s="63">
        <v>14</v>
      </c>
      <c r="D16" s="63">
        <v>15</v>
      </c>
      <c r="E16" s="64">
        <v>7.143</v>
      </c>
      <c r="F16" s="64">
        <v>7.143</v>
      </c>
      <c r="G16" s="64">
        <v>0</v>
      </c>
      <c r="H16" s="64">
        <v>14.286</v>
      </c>
      <c r="I16" s="64">
        <v>28.571</v>
      </c>
      <c r="J16" s="64">
        <v>40</v>
      </c>
      <c r="K16" s="64">
        <v>42.857</v>
      </c>
      <c r="L16" s="64">
        <v>28.571</v>
      </c>
      <c r="M16" s="64">
        <v>33.33333333333333</v>
      </c>
      <c r="N16" s="64">
        <v>28.571</v>
      </c>
      <c r="O16" s="64">
        <v>35.714</v>
      </c>
      <c r="P16" s="64">
        <v>26.666666666666668</v>
      </c>
      <c r="Q16" s="64">
        <v>7.143</v>
      </c>
      <c r="R16" s="64">
        <v>0</v>
      </c>
      <c r="S16" s="64">
        <v>0</v>
      </c>
      <c r="T16" s="25"/>
      <c r="U16" s="25"/>
      <c r="V16" s="25"/>
      <c r="W16" s="25"/>
      <c r="X16" s="25"/>
      <c r="Y16" s="25"/>
      <c r="Z16" s="25"/>
      <c r="AA16" s="25"/>
    </row>
    <row r="17" spans="1:27" ht="15" customHeight="1">
      <c r="A17" s="20" t="s">
        <v>145</v>
      </c>
      <c r="B17" s="63">
        <v>5</v>
      </c>
      <c r="C17" s="63">
        <v>5</v>
      </c>
      <c r="D17" s="63">
        <v>5</v>
      </c>
      <c r="E17" s="64">
        <v>20</v>
      </c>
      <c r="F17" s="64">
        <v>20</v>
      </c>
      <c r="G17" s="64">
        <v>20</v>
      </c>
      <c r="H17" s="64">
        <v>0</v>
      </c>
      <c r="I17" s="64">
        <v>0</v>
      </c>
      <c r="J17" s="64">
        <v>0</v>
      </c>
      <c r="K17" s="64">
        <v>20</v>
      </c>
      <c r="L17" s="64">
        <v>20</v>
      </c>
      <c r="M17" s="64">
        <v>40</v>
      </c>
      <c r="N17" s="64">
        <v>40</v>
      </c>
      <c r="O17" s="64">
        <v>20</v>
      </c>
      <c r="P17" s="64">
        <v>20</v>
      </c>
      <c r="Q17" s="64">
        <v>20</v>
      </c>
      <c r="R17" s="64">
        <v>40</v>
      </c>
      <c r="S17" s="64">
        <v>20</v>
      </c>
      <c r="T17" s="25"/>
      <c r="U17" s="25"/>
      <c r="V17" s="25"/>
      <c r="W17" s="25"/>
      <c r="X17" s="25"/>
      <c r="Y17" s="25"/>
      <c r="Z17" s="25"/>
      <c r="AA17" s="25"/>
    </row>
    <row r="18" spans="1:27" ht="15" customHeight="1">
      <c r="A18" s="20" t="s">
        <v>196</v>
      </c>
      <c r="B18" s="63">
        <v>22</v>
      </c>
      <c r="C18" s="63">
        <v>23</v>
      </c>
      <c r="D18" s="63">
        <v>25</v>
      </c>
      <c r="E18" s="64">
        <v>0</v>
      </c>
      <c r="F18" s="64">
        <v>8.696</v>
      </c>
      <c r="G18" s="64">
        <v>16</v>
      </c>
      <c r="H18" s="64">
        <v>95.455</v>
      </c>
      <c r="I18" s="64">
        <v>86.957</v>
      </c>
      <c r="J18" s="64">
        <v>76</v>
      </c>
      <c r="K18" s="64">
        <v>0</v>
      </c>
      <c r="L18" s="64">
        <v>0</v>
      </c>
      <c r="M18" s="64">
        <v>0</v>
      </c>
      <c r="N18" s="64">
        <v>4.545</v>
      </c>
      <c r="O18" s="64">
        <v>4.348</v>
      </c>
      <c r="P18" s="64">
        <v>8</v>
      </c>
      <c r="Q18" s="64">
        <v>0</v>
      </c>
      <c r="R18" s="64">
        <v>0</v>
      </c>
      <c r="S18" s="64">
        <v>0</v>
      </c>
      <c r="T18" s="25"/>
      <c r="U18" s="25"/>
      <c r="V18" s="25"/>
      <c r="W18" s="25"/>
      <c r="X18" s="25"/>
      <c r="Y18" s="25"/>
      <c r="Z18" s="25"/>
      <c r="AA18" s="25"/>
    </row>
    <row r="19" spans="1:27" ht="19.5" customHeight="1">
      <c r="A19" s="21" t="s">
        <v>146</v>
      </c>
      <c r="B19" s="92">
        <v>20</v>
      </c>
      <c r="C19" s="92">
        <v>22</v>
      </c>
      <c r="D19" s="92">
        <v>21</v>
      </c>
      <c r="E19" s="66">
        <v>5</v>
      </c>
      <c r="F19" s="66">
        <v>9.091</v>
      </c>
      <c r="G19" s="66">
        <v>19.047619047619047</v>
      </c>
      <c r="H19" s="66">
        <v>40</v>
      </c>
      <c r="I19" s="66">
        <v>36.364</v>
      </c>
      <c r="J19" s="66">
        <v>23.809523809523807</v>
      </c>
      <c r="K19" s="66">
        <v>25</v>
      </c>
      <c r="L19" s="66">
        <v>22.727</v>
      </c>
      <c r="M19" s="66">
        <v>23.809523809523807</v>
      </c>
      <c r="N19" s="66">
        <v>10</v>
      </c>
      <c r="O19" s="66">
        <v>18.182</v>
      </c>
      <c r="P19" s="66">
        <v>14.285714285714285</v>
      </c>
      <c r="Q19" s="66">
        <v>20</v>
      </c>
      <c r="R19" s="66">
        <v>13.636</v>
      </c>
      <c r="S19" s="66">
        <v>19.047619047619047</v>
      </c>
      <c r="T19" s="25"/>
      <c r="U19" s="25"/>
      <c r="V19" s="25"/>
      <c r="W19" s="25"/>
      <c r="X19" s="25"/>
      <c r="Y19" s="25"/>
      <c r="Z19" s="25"/>
      <c r="AA19" s="25"/>
    </row>
    <row r="20" spans="1:27" ht="15" customHeight="1">
      <c r="A20" s="20" t="s">
        <v>197</v>
      </c>
      <c r="B20" s="63">
        <v>10</v>
      </c>
      <c r="C20" s="63">
        <v>11</v>
      </c>
      <c r="D20" s="63">
        <v>8</v>
      </c>
      <c r="E20" s="64">
        <v>10</v>
      </c>
      <c r="F20" s="64">
        <v>9.091</v>
      </c>
      <c r="G20" s="64">
        <v>0</v>
      </c>
      <c r="H20" s="64">
        <v>0</v>
      </c>
      <c r="I20" s="64">
        <v>0</v>
      </c>
      <c r="J20" s="64">
        <v>0</v>
      </c>
      <c r="K20" s="64">
        <v>40</v>
      </c>
      <c r="L20" s="64">
        <v>36.364</v>
      </c>
      <c r="M20" s="64">
        <v>25</v>
      </c>
      <c r="N20" s="64">
        <v>10</v>
      </c>
      <c r="O20" s="64">
        <v>27.273</v>
      </c>
      <c r="P20" s="64">
        <v>25</v>
      </c>
      <c r="Q20" s="64">
        <v>40</v>
      </c>
      <c r="R20" s="64">
        <v>27.273</v>
      </c>
      <c r="S20" s="64">
        <v>50</v>
      </c>
      <c r="T20" s="25"/>
      <c r="U20" s="25"/>
      <c r="V20" s="25"/>
      <c r="W20" s="25"/>
      <c r="X20" s="25"/>
      <c r="Y20" s="25"/>
      <c r="Z20" s="25"/>
      <c r="AA20" s="25"/>
    </row>
    <row r="21" spans="1:27" ht="15" customHeight="1">
      <c r="A21" s="20" t="s">
        <v>147</v>
      </c>
      <c r="B21" s="63">
        <v>2</v>
      </c>
      <c r="C21" s="63">
        <v>2</v>
      </c>
      <c r="D21" s="63">
        <v>2</v>
      </c>
      <c r="E21" s="64">
        <v>0</v>
      </c>
      <c r="F21" s="64">
        <v>0</v>
      </c>
      <c r="G21" s="64">
        <v>50</v>
      </c>
      <c r="H21" s="64">
        <v>50</v>
      </c>
      <c r="I21" s="64">
        <v>50</v>
      </c>
      <c r="J21" s="64">
        <v>0</v>
      </c>
      <c r="K21" s="64">
        <v>0</v>
      </c>
      <c r="L21" s="64">
        <v>0</v>
      </c>
      <c r="M21" s="64">
        <v>0</v>
      </c>
      <c r="N21" s="64">
        <v>50</v>
      </c>
      <c r="O21" s="64">
        <v>50</v>
      </c>
      <c r="P21" s="64">
        <v>50</v>
      </c>
      <c r="Q21" s="64">
        <v>0</v>
      </c>
      <c r="R21" s="64">
        <v>0</v>
      </c>
      <c r="S21" s="64">
        <v>0</v>
      </c>
      <c r="T21" s="25"/>
      <c r="U21" s="25"/>
      <c r="V21" s="25"/>
      <c r="W21" s="25"/>
      <c r="X21" s="25"/>
      <c r="Y21" s="25"/>
      <c r="Z21" s="25"/>
      <c r="AA21" s="25"/>
    </row>
    <row r="22" spans="1:27" ht="15" customHeight="1">
      <c r="A22" s="20" t="s">
        <v>198</v>
      </c>
      <c r="B22" s="63">
        <v>8</v>
      </c>
      <c r="C22" s="63">
        <v>9</v>
      </c>
      <c r="D22" s="63">
        <v>11</v>
      </c>
      <c r="E22" s="64">
        <v>0</v>
      </c>
      <c r="F22" s="64">
        <v>11.111</v>
      </c>
      <c r="G22" s="64">
        <v>27.27272727272727</v>
      </c>
      <c r="H22" s="64">
        <v>87.5</v>
      </c>
      <c r="I22" s="64">
        <v>77.778</v>
      </c>
      <c r="J22" s="64">
        <v>45.45454545454545</v>
      </c>
      <c r="K22" s="64">
        <v>12.5</v>
      </c>
      <c r="L22" s="64">
        <v>11.111</v>
      </c>
      <c r="M22" s="64">
        <v>27.27272727272727</v>
      </c>
      <c r="N22" s="64">
        <v>0</v>
      </c>
      <c r="O22" s="64">
        <v>0</v>
      </c>
      <c r="P22" s="64">
        <v>0</v>
      </c>
      <c r="Q22" s="64">
        <v>0</v>
      </c>
      <c r="R22" s="64">
        <v>0</v>
      </c>
      <c r="S22" s="64">
        <v>0</v>
      </c>
      <c r="T22" s="25"/>
      <c r="U22" s="25"/>
      <c r="V22" s="25"/>
      <c r="W22" s="25"/>
      <c r="X22" s="25"/>
      <c r="Y22" s="25"/>
      <c r="Z22" s="25"/>
      <c r="AA22" s="25"/>
    </row>
    <row r="23" spans="1:27" ht="19.5" customHeight="1">
      <c r="A23" s="22" t="s">
        <v>199</v>
      </c>
      <c r="B23" s="34">
        <v>146</v>
      </c>
      <c r="C23" s="34">
        <v>149</v>
      </c>
      <c r="D23" s="34">
        <v>153</v>
      </c>
      <c r="E23" s="68">
        <v>4.795</v>
      </c>
      <c r="F23" s="68">
        <v>10.1</v>
      </c>
      <c r="G23" s="68">
        <v>13.725490196078432</v>
      </c>
      <c r="H23" s="68">
        <v>55.479</v>
      </c>
      <c r="I23" s="68">
        <v>51</v>
      </c>
      <c r="J23" s="68">
        <v>50.326797385620914</v>
      </c>
      <c r="K23" s="68">
        <v>20.548</v>
      </c>
      <c r="L23" s="68">
        <v>20.8</v>
      </c>
      <c r="M23" s="68">
        <v>19.607843137254903</v>
      </c>
      <c r="N23" s="68">
        <v>11.644</v>
      </c>
      <c r="O23" s="68">
        <v>12.1</v>
      </c>
      <c r="P23" s="68">
        <v>10.457516339869281</v>
      </c>
      <c r="Q23" s="68">
        <v>7.534</v>
      </c>
      <c r="R23" s="68">
        <v>6</v>
      </c>
      <c r="S23" s="68">
        <v>5.88235294117647</v>
      </c>
      <c r="T23" s="25"/>
      <c r="U23" s="25"/>
      <c r="V23" s="25"/>
      <c r="W23" s="25"/>
      <c r="X23" s="25"/>
      <c r="Y23" s="25"/>
      <c r="Z23" s="25"/>
      <c r="AA23" s="25"/>
    </row>
    <row r="24" spans="1:27" ht="19.5" customHeight="1">
      <c r="A24" s="23" t="s">
        <v>150</v>
      </c>
      <c r="B24" s="173"/>
      <c r="C24" s="173"/>
      <c r="D24" s="173"/>
      <c r="E24" s="35"/>
      <c r="F24" s="327"/>
      <c r="G24" s="327"/>
      <c r="H24" s="105"/>
      <c r="I24" s="105"/>
      <c r="J24" s="105"/>
      <c r="K24" s="105"/>
      <c r="L24" s="105"/>
      <c r="M24" s="105"/>
      <c r="N24" s="105"/>
      <c r="O24" s="105"/>
      <c r="P24" s="105"/>
      <c r="Q24" s="105"/>
      <c r="R24" s="105"/>
      <c r="S24" s="105"/>
      <c r="T24" s="35"/>
      <c r="U24" s="35"/>
      <c r="V24" s="35"/>
      <c r="W24" s="35"/>
      <c r="X24" s="35"/>
      <c r="Y24" s="35"/>
      <c r="Z24" s="35"/>
      <c r="AA24" s="35"/>
    </row>
    <row r="25" spans="1:27" ht="15" customHeight="1">
      <c r="A25" s="20" t="s">
        <v>200</v>
      </c>
      <c r="B25" s="63">
        <v>35</v>
      </c>
      <c r="C25" s="63">
        <v>35</v>
      </c>
      <c r="D25" s="63">
        <v>35</v>
      </c>
      <c r="E25" s="64">
        <v>0</v>
      </c>
      <c r="F25" s="64">
        <v>0</v>
      </c>
      <c r="G25" s="64">
        <v>0</v>
      </c>
      <c r="H25" s="64">
        <v>8.571</v>
      </c>
      <c r="I25" s="64">
        <v>8.571</v>
      </c>
      <c r="J25" s="64">
        <v>11.428571428571429</v>
      </c>
      <c r="K25" s="64">
        <v>37.143</v>
      </c>
      <c r="L25" s="64">
        <v>42.857</v>
      </c>
      <c r="M25" s="64">
        <v>42.857142857142854</v>
      </c>
      <c r="N25" s="64">
        <v>28.571</v>
      </c>
      <c r="O25" s="64">
        <v>22.857</v>
      </c>
      <c r="P25" s="64">
        <v>22.857142857142858</v>
      </c>
      <c r="Q25" s="64">
        <v>25.714</v>
      </c>
      <c r="R25" s="64">
        <v>25.714</v>
      </c>
      <c r="S25" s="64">
        <v>22.857142857142858</v>
      </c>
      <c r="T25" s="35"/>
      <c r="U25" s="35"/>
      <c r="V25" s="35"/>
      <c r="W25" s="35"/>
      <c r="X25" s="35"/>
      <c r="Y25" s="35"/>
      <c r="Z25" s="35"/>
      <c r="AA25" s="35"/>
    </row>
    <row r="26" spans="1:27" ht="15" customHeight="1">
      <c r="A26" s="20" t="s">
        <v>201</v>
      </c>
      <c r="B26" s="35"/>
      <c r="C26" s="35"/>
      <c r="D26" s="63"/>
      <c r="E26" s="64"/>
      <c r="F26" s="64"/>
      <c r="G26" s="64"/>
      <c r="H26" s="64"/>
      <c r="I26" s="64"/>
      <c r="J26" s="64"/>
      <c r="K26" s="64"/>
      <c r="L26" s="64"/>
      <c r="M26" s="64"/>
      <c r="N26" s="64"/>
      <c r="O26" s="64"/>
      <c r="P26" s="64"/>
      <c r="Q26" s="64"/>
      <c r="R26" s="64"/>
      <c r="S26" s="35"/>
      <c r="T26" s="35"/>
      <c r="U26" s="35"/>
      <c r="V26" s="35"/>
      <c r="W26" s="35"/>
      <c r="X26" s="35"/>
      <c r="Y26" s="35"/>
      <c r="Z26" s="35"/>
      <c r="AA26" s="35"/>
    </row>
    <row r="27" spans="1:27" ht="15" customHeight="1">
      <c r="A27" s="24" t="s">
        <v>151</v>
      </c>
      <c r="B27" s="89">
        <v>10</v>
      </c>
      <c r="C27" s="89">
        <v>10</v>
      </c>
      <c r="D27" s="89">
        <v>14</v>
      </c>
      <c r="E27" s="64">
        <v>10</v>
      </c>
      <c r="F27" s="64">
        <v>20</v>
      </c>
      <c r="G27" s="64">
        <v>14.285714285714285</v>
      </c>
      <c r="H27" s="64">
        <v>50</v>
      </c>
      <c r="I27" s="64">
        <v>50</v>
      </c>
      <c r="J27" s="64">
        <v>50</v>
      </c>
      <c r="K27" s="64">
        <v>30</v>
      </c>
      <c r="L27" s="64">
        <v>10</v>
      </c>
      <c r="M27" s="64">
        <v>14.285714285714285</v>
      </c>
      <c r="N27" s="64">
        <v>10</v>
      </c>
      <c r="O27" s="64">
        <v>20</v>
      </c>
      <c r="P27" s="64">
        <v>14.285714285714285</v>
      </c>
      <c r="Q27" s="64">
        <v>0</v>
      </c>
      <c r="R27" s="64">
        <v>0</v>
      </c>
      <c r="S27" s="64">
        <v>7.142857142857142</v>
      </c>
      <c r="T27" s="35"/>
      <c r="U27" s="35"/>
      <c r="V27" s="35"/>
      <c r="W27" s="35"/>
      <c r="X27" s="35"/>
      <c r="Y27" s="35"/>
      <c r="Z27" s="35"/>
      <c r="AA27" s="35"/>
    </row>
    <row r="28" spans="1:27" ht="15" customHeight="1">
      <c r="A28" s="24" t="s">
        <v>152</v>
      </c>
      <c r="B28" s="89">
        <v>11</v>
      </c>
      <c r="C28" s="89">
        <v>15</v>
      </c>
      <c r="D28" s="89">
        <v>15</v>
      </c>
      <c r="E28" s="64">
        <v>0</v>
      </c>
      <c r="F28" s="64">
        <v>13.333</v>
      </c>
      <c r="G28" s="64">
        <v>13.333333333333334</v>
      </c>
      <c r="H28" s="64">
        <v>63.636</v>
      </c>
      <c r="I28" s="64">
        <v>60</v>
      </c>
      <c r="J28" s="64">
        <v>46.666666666666664</v>
      </c>
      <c r="K28" s="64">
        <v>18.182</v>
      </c>
      <c r="L28" s="64">
        <v>13.333</v>
      </c>
      <c r="M28" s="64">
        <v>33.33333333333333</v>
      </c>
      <c r="N28" s="64">
        <v>9.091</v>
      </c>
      <c r="O28" s="64">
        <v>13.333</v>
      </c>
      <c r="P28" s="64">
        <v>6.666666666666667</v>
      </c>
      <c r="Q28" s="64">
        <v>9.091</v>
      </c>
      <c r="R28" s="64">
        <v>0</v>
      </c>
      <c r="S28" s="64">
        <v>0</v>
      </c>
      <c r="T28" s="35"/>
      <c r="U28" s="35"/>
      <c r="V28" s="35"/>
      <c r="W28" s="35"/>
      <c r="X28" s="35"/>
      <c r="Y28" s="35"/>
      <c r="Z28" s="35"/>
      <c r="AA28" s="35"/>
    </row>
    <row r="29" spans="1:27" ht="15" customHeight="1">
      <c r="A29" s="24" t="s">
        <v>153</v>
      </c>
      <c r="B29" s="89">
        <v>13</v>
      </c>
      <c r="C29" s="89">
        <v>13</v>
      </c>
      <c r="D29" s="89">
        <v>17</v>
      </c>
      <c r="E29" s="64">
        <v>7.692</v>
      </c>
      <c r="F29" s="64">
        <v>7.692</v>
      </c>
      <c r="G29" s="64">
        <v>0</v>
      </c>
      <c r="H29" s="64">
        <v>76.923</v>
      </c>
      <c r="I29" s="64">
        <v>61.538</v>
      </c>
      <c r="J29" s="64">
        <v>76.47058823529412</v>
      </c>
      <c r="K29" s="64">
        <v>0</v>
      </c>
      <c r="L29" s="64">
        <v>23.077</v>
      </c>
      <c r="M29" s="64">
        <v>11.76470588235294</v>
      </c>
      <c r="N29" s="64">
        <v>15.385</v>
      </c>
      <c r="O29" s="64">
        <v>7.692</v>
      </c>
      <c r="P29" s="64">
        <v>11.76470588235294</v>
      </c>
      <c r="Q29" s="64">
        <v>0</v>
      </c>
      <c r="R29" s="64">
        <v>0</v>
      </c>
      <c r="S29" s="64">
        <v>0</v>
      </c>
      <c r="T29" s="35"/>
      <c r="U29" s="35"/>
      <c r="V29" s="35"/>
      <c r="W29" s="35"/>
      <c r="X29" s="35"/>
      <c r="Y29" s="35"/>
      <c r="Z29" s="35"/>
      <c r="AA29" s="35"/>
    </row>
    <row r="30" spans="1:27" ht="15" customHeight="1">
      <c r="A30" s="24" t="s">
        <v>154</v>
      </c>
      <c r="B30" s="89">
        <v>77</v>
      </c>
      <c r="C30" s="89">
        <v>76</v>
      </c>
      <c r="D30" s="89">
        <v>72</v>
      </c>
      <c r="E30" s="64">
        <v>6.494</v>
      </c>
      <c r="F30" s="64">
        <v>13.2</v>
      </c>
      <c r="G30" s="64">
        <v>23.61111111111111</v>
      </c>
      <c r="H30" s="64">
        <v>72.727</v>
      </c>
      <c r="I30" s="64">
        <v>67.1</v>
      </c>
      <c r="J30" s="64">
        <v>63.888888888888886</v>
      </c>
      <c r="K30" s="64">
        <v>15.584</v>
      </c>
      <c r="L30" s="64">
        <v>13.2</v>
      </c>
      <c r="M30" s="64">
        <v>8.333333333333332</v>
      </c>
      <c r="N30" s="64">
        <v>3.896</v>
      </c>
      <c r="O30" s="64">
        <v>6.6</v>
      </c>
      <c r="P30" s="64">
        <v>4.166666666666666</v>
      </c>
      <c r="Q30" s="64">
        <v>1.299</v>
      </c>
      <c r="R30" s="64">
        <v>0</v>
      </c>
      <c r="S30" s="64">
        <v>0</v>
      </c>
      <c r="T30" s="35"/>
      <c r="U30" s="35"/>
      <c r="V30" s="35"/>
      <c r="W30" s="35"/>
      <c r="X30" s="35"/>
      <c r="Y30" s="35"/>
      <c r="Z30" s="35"/>
      <c r="AA30" s="35"/>
    </row>
    <row r="31" spans="1:27" ht="19.5" customHeight="1">
      <c r="A31" s="22" t="s">
        <v>199</v>
      </c>
      <c r="B31" s="34">
        <v>146</v>
      </c>
      <c r="C31" s="34">
        <v>149</v>
      </c>
      <c r="D31" s="34">
        <v>153</v>
      </c>
      <c r="E31" s="68">
        <v>4.795</v>
      </c>
      <c r="F31" s="68">
        <v>10.1</v>
      </c>
      <c r="G31" s="68">
        <v>13.725490196078432</v>
      </c>
      <c r="H31" s="68">
        <v>55.479</v>
      </c>
      <c r="I31" s="68">
        <v>51</v>
      </c>
      <c r="J31" s="68">
        <v>50.326797385620914</v>
      </c>
      <c r="K31" s="68">
        <v>20.548</v>
      </c>
      <c r="L31" s="68">
        <v>20.8</v>
      </c>
      <c r="M31" s="68">
        <v>19.607843137254903</v>
      </c>
      <c r="N31" s="68">
        <v>11.644</v>
      </c>
      <c r="O31" s="68">
        <v>12.1</v>
      </c>
      <c r="P31" s="68">
        <v>10.457516339869281</v>
      </c>
      <c r="Q31" s="68">
        <v>7.534</v>
      </c>
      <c r="R31" s="68">
        <v>6</v>
      </c>
      <c r="S31" s="68">
        <v>5.88235294117647</v>
      </c>
      <c r="T31" s="4"/>
      <c r="U31" s="4"/>
      <c r="V31" s="4"/>
      <c r="W31" s="4"/>
      <c r="X31" s="4"/>
      <c r="Y31" s="4"/>
      <c r="Z31" s="4"/>
      <c r="AA31" s="4"/>
    </row>
    <row r="32" spans="1:19" ht="11.25">
      <c r="A32" s="1" t="s">
        <v>272</v>
      </c>
      <c r="B32" s="32"/>
      <c r="C32" s="32"/>
      <c r="D32" s="32"/>
      <c r="E32" s="1"/>
      <c r="F32" s="25"/>
      <c r="G32" s="6"/>
      <c r="H32" s="6"/>
      <c r="I32" s="6"/>
      <c r="J32" s="6"/>
      <c r="K32" s="6"/>
      <c r="L32" s="6"/>
      <c r="M32" s="1"/>
      <c r="N32" s="1"/>
      <c r="O32" s="25"/>
      <c r="P32" s="25"/>
      <c r="Q32" s="1"/>
      <c r="R32" s="1"/>
      <c r="S32" s="1"/>
    </row>
    <row r="33" spans="1:19" ht="11.25">
      <c r="A33" s="32"/>
      <c r="B33" s="32"/>
      <c r="C33" s="32"/>
      <c r="D33" s="32"/>
      <c r="F33" s="187"/>
      <c r="J33" s="187"/>
      <c r="L33" s="187"/>
      <c r="M33" s="8"/>
      <c r="O33" s="1"/>
      <c r="Q33" s="1"/>
      <c r="R33" s="187"/>
      <c r="S33" s="1"/>
    </row>
    <row r="34" spans="1:19" ht="11.25">
      <c r="A34" s="7"/>
      <c r="B34" s="7"/>
      <c r="C34" s="7"/>
      <c r="D34" s="7"/>
      <c r="E34" s="7"/>
      <c r="F34" s="7"/>
      <c r="G34" s="7"/>
      <c r="H34" s="7"/>
      <c r="I34" s="7"/>
      <c r="J34" s="7"/>
      <c r="K34" s="7"/>
      <c r="L34" s="7"/>
      <c r="M34" s="7"/>
      <c r="N34" s="7"/>
      <c r="O34" s="7"/>
      <c r="P34" s="7"/>
      <c r="Q34" s="7"/>
      <c r="R34" s="7"/>
      <c r="S34" s="7"/>
    </row>
    <row r="35" spans="1:19" ht="11.25">
      <c r="A35" s="7"/>
      <c r="B35" s="7"/>
      <c r="C35" s="7"/>
      <c r="D35" s="7"/>
      <c r="E35" s="7"/>
      <c r="F35" s="7"/>
      <c r="G35" s="7"/>
      <c r="H35" s="7"/>
      <c r="I35" s="7"/>
      <c r="J35" s="7"/>
      <c r="K35" s="7"/>
      <c r="L35" s="7"/>
      <c r="M35" s="7"/>
      <c r="N35" s="7"/>
      <c r="O35" s="7"/>
      <c r="P35" s="7"/>
      <c r="Q35" s="7"/>
      <c r="R35" s="7"/>
      <c r="S35" s="7"/>
    </row>
    <row r="36" spans="1:19" ht="11.25">
      <c r="A36" s="7"/>
      <c r="B36" s="7"/>
      <c r="C36" s="7"/>
      <c r="D36" s="7"/>
      <c r="E36" s="7"/>
      <c r="F36" s="7"/>
      <c r="G36" s="7"/>
      <c r="H36" s="7"/>
      <c r="I36" s="7"/>
      <c r="J36" s="7"/>
      <c r="K36" s="7"/>
      <c r="L36" s="7"/>
      <c r="M36" s="7"/>
      <c r="N36" s="7"/>
      <c r="O36" s="7"/>
      <c r="P36" s="7"/>
      <c r="Q36" s="7"/>
      <c r="R36" s="7"/>
      <c r="S36" s="7"/>
    </row>
    <row r="37" spans="1:6" ht="11.25">
      <c r="A37" s="7"/>
      <c r="B37" s="7"/>
      <c r="C37" s="7"/>
      <c r="D37" s="7"/>
      <c r="F37" s="186"/>
    </row>
  </sheetData>
  <sheetProtection/>
  <mergeCells count="13">
    <mergeCell ref="B5:D6"/>
    <mergeCell ref="E5:G5"/>
    <mergeCell ref="H5:J5"/>
    <mergeCell ref="K5:M5"/>
    <mergeCell ref="N5:P5"/>
    <mergeCell ref="Q6:S6"/>
    <mergeCell ref="E6:G6"/>
    <mergeCell ref="AB1:IV65536"/>
    <mergeCell ref="H6:J6"/>
    <mergeCell ref="Q5:S5"/>
    <mergeCell ref="K6:M6"/>
    <mergeCell ref="N6:P6"/>
    <mergeCell ref="R3:S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18.xml><?xml version="1.0" encoding="utf-8"?>
<worksheet xmlns="http://schemas.openxmlformats.org/spreadsheetml/2006/main" xmlns:r="http://schemas.openxmlformats.org/officeDocument/2006/relationships">
  <dimension ref="A2:V37"/>
  <sheetViews>
    <sheetView showGridLines="0" zoomScalePageLayoutView="0" workbookViewId="0" topLeftCell="A1">
      <selection activeCell="A1" sqref="A1"/>
    </sheetView>
  </sheetViews>
  <sheetFormatPr defaultColWidth="11.57421875" defaultRowHeight="12.75"/>
  <cols>
    <col min="1" max="1" width="37.7109375" style="5" customWidth="1"/>
    <col min="2" max="4" width="8.8515625" style="5" customWidth="1"/>
    <col min="5" max="13" width="8.8515625" style="37" customWidth="1"/>
    <col min="14" max="17" width="11.57421875" style="5" customWidth="1"/>
    <col min="18" max="16384" width="11.57421875" style="35" customWidth="1"/>
  </cols>
  <sheetData>
    <row r="1" ht="16.5" customHeight="1"/>
    <row r="2" spans="1:17" s="370" customFormat="1" ht="18" customHeight="1">
      <c r="A2" s="33"/>
      <c r="B2" s="33"/>
      <c r="C2" s="33"/>
      <c r="D2" s="33"/>
      <c r="E2" s="33"/>
      <c r="F2" s="33"/>
      <c r="G2" s="33"/>
      <c r="H2" s="33"/>
      <c r="I2" s="33"/>
      <c r="J2" s="33"/>
      <c r="K2" s="33"/>
      <c r="L2" s="33"/>
      <c r="M2" s="33"/>
      <c r="N2" s="38"/>
      <c r="O2" s="38"/>
      <c r="P2" s="38"/>
      <c r="Q2" s="38"/>
    </row>
    <row r="3" spans="1:17" s="370" customFormat="1" ht="22.5" customHeight="1">
      <c r="A3" s="529" t="s">
        <v>491</v>
      </c>
      <c r="B3" s="529"/>
      <c r="C3" s="529"/>
      <c r="D3" s="529"/>
      <c r="E3" s="529"/>
      <c r="F3" s="529"/>
      <c r="G3" s="529"/>
      <c r="H3" s="376"/>
      <c r="I3" s="14"/>
      <c r="J3" s="14"/>
      <c r="K3" s="14"/>
      <c r="L3" s="583" t="s">
        <v>367</v>
      </c>
      <c r="M3" s="583"/>
      <c r="N3" s="38"/>
      <c r="O3" s="38"/>
      <c r="P3" s="38"/>
      <c r="Q3" s="38"/>
    </row>
    <row r="4" spans="14:22" ht="9.75" customHeight="1">
      <c r="N4" s="38"/>
      <c r="O4" s="38"/>
      <c r="P4" s="38"/>
      <c r="Q4" s="38"/>
      <c r="R4" s="371"/>
      <c r="S4" s="371"/>
      <c r="T4" s="372"/>
      <c r="U4" s="372"/>
      <c r="V4" s="371"/>
    </row>
    <row r="5" spans="2:17" s="27" customFormat="1" ht="27.75" customHeight="1">
      <c r="B5" s="546" t="s">
        <v>164</v>
      </c>
      <c r="C5" s="546"/>
      <c r="D5" s="546"/>
      <c r="E5" s="613" t="s">
        <v>165</v>
      </c>
      <c r="F5" s="613"/>
      <c r="G5" s="613"/>
      <c r="H5" s="611" t="s">
        <v>259</v>
      </c>
      <c r="I5" s="611"/>
      <c r="J5" s="611"/>
      <c r="K5" s="611" t="s">
        <v>179</v>
      </c>
      <c r="L5" s="611"/>
      <c r="M5" s="611"/>
      <c r="N5" s="38"/>
      <c r="O5" s="38"/>
      <c r="P5" s="38"/>
      <c r="Q5" s="38"/>
    </row>
    <row r="6" spans="1:17" s="183" customFormat="1" ht="18" customHeight="1">
      <c r="A6" s="27"/>
      <c r="B6" s="545"/>
      <c r="C6" s="545"/>
      <c r="D6" s="545"/>
      <c r="E6" s="627" t="s">
        <v>254</v>
      </c>
      <c r="F6" s="627"/>
      <c r="G6" s="636"/>
      <c r="H6" s="627" t="s">
        <v>254</v>
      </c>
      <c r="I6" s="627"/>
      <c r="J6" s="636"/>
      <c r="K6" s="627" t="s">
        <v>254</v>
      </c>
      <c r="L6" s="627"/>
      <c r="M6" s="636"/>
      <c r="N6" s="38"/>
      <c r="O6" s="38"/>
      <c r="P6" s="38"/>
      <c r="Q6" s="38"/>
    </row>
    <row r="7" spans="2:17" s="27" customFormat="1" ht="22.5" customHeight="1">
      <c r="B7" s="18">
        <v>2012</v>
      </c>
      <c r="C7" s="18">
        <v>2011</v>
      </c>
      <c r="D7" s="18">
        <v>2010</v>
      </c>
      <c r="E7" s="18">
        <v>2012</v>
      </c>
      <c r="F7" s="18">
        <v>2011</v>
      </c>
      <c r="G7" s="18">
        <v>2010</v>
      </c>
      <c r="H7" s="18">
        <v>2012</v>
      </c>
      <c r="I7" s="18">
        <v>2011</v>
      </c>
      <c r="J7" s="18">
        <v>2010</v>
      </c>
      <c r="K7" s="18">
        <v>2012</v>
      </c>
      <c r="L7" s="18">
        <v>2011</v>
      </c>
      <c r="M7" s="18">
        <v>2010</v>
      </c>
      <c r="N7" s="38"/>
      <c r="O7" s="38"/>
      <c r="P7" s="38"/>
      <c r="Q7" s="38"/>
    </row>
    <row r="8" spans="1:17" s="44" customFormat="1" ht="19.5" customHeight="1">
      <c r="A8" s="19" t="s">
        <v>140</v>
      </c>
      <c r="B8" s="357">
        <v>126</v>
      </c>
      <c r="C8" s="357">
        <v>127</v>
      </c>
      <c r="D8" s="357">
        <v>132</v>
      </c>
      <c r="E8" s="105">
        <v>65.079</v>
      </c>
      <c r="F8" s="105">
        <v>60.1</v>
      </c>
      <c r="G8" s="105">
        <v>63.63636363636363</v>
      </c>
      <c r="H8" s="105">
        <v>31.746</v>
      </c>
      <c r="I8" s="105">
        <v>36</v>
      </c>
      <c r="J8" s="105">
        <v>34.090909090909086</v>
      </c>
      <c r="K8" s="105">
        <v>3.175</v>
      </c>
      <c r="L8" s="105">
        <v>3.906</v>
      </c>
      <c r="M8" s="105">
        <v>2.272727272727273</v>
      </c>
      <c r="N8" s="192"/>
      <c r="O8" s="38"/>
      <c r="P8" s="38"/>
      <c r="Q8" s="38"/>
    </row>
    <row r="9" spans="1:17" ht="15" customHeight="1">
      <c r="A9" s="20" t="s">
        <v>141</v>
      </c>
      <c r="B9" s="63">
        <v>12</v>
      </c>
      <c r="C9" s="63">
        <v>11</v>
      </c>
      <c r="D9" s="63">
        <v>14</v>
      </c>
      <c r="E9" s="64">
        <v>66.667</v>
      </c>
      <c r="F9" s="64">
        <v>63.6</v>
      </c>
      <c r="G9" s="64">
        <v>71.42857142857143</v>
      </c>
      <c r="H9" s="64">
        <v>25</v>
      </c>
      <c r="I9" s="64">
        <v>27.3</v>
      </c>
      <c r="J9" s="64">
        <v>21.428571428571427</v>
      </c>
      <c r="K9" s="64">
        <v>8.333</v>
      </c>
      <c r="L9" s="64">
        <v>9.1</v>
      </c>
      <c r="M9" s="64">
        <v>7.142857142857142</v>
      </c>
      <c r="N9" s="192"/>
      <c r="O9" s="38"/>
      <c r="P9" s="38"/>
      <c r="Q9" s="38"/>
    </row>
    <row r="10" spans="1:17" ht="15" customHeight="1">
      <c r="A10" s="20" t="s">
        <v>192</v>
      </c>
      <c r="B10" s="63">
        <v>14</v>
      </c>
      <c r="C10" s="63">
        <v>14</v>
      </c>
      <c r="D10" s="63">
        <v>14</v>
      </c>
      <c r="E10" s="64">
        <v>57.143</v>
      </c>
      <c r="F10" s="64">
        <v>50</v>
      </c>
      <c r="G10" s="64">
        <v>64.28571428571429</v>
      </c>
      <c r="H10" s="64">
        <v>35.714</v>
      </c>
      <c r="I10" s="64">
        <v>42.857</v>
      </c>
      <c r="J10" s="64">
        <v>28.57142857142857</v>
      </c>
      <c r="K10" s="64">
        <v>7.143</v>
      </c>
      <c r="L10" s="64">
        <v>7.143</v>
      </c>
      <c r="M10" s="64">
        <v>7.142857142857142</v>
      </c>
      <c r="N10" s="192"/>
      <c r="O10" s="38"/>
      <c r="P10" s="38"/>
      <c r="Q10" s="38"/>
    </row>
    <row r="11" spans="1:17" ht="15" customHeight="1">
      <c r="A11" s="20" t="s">
        <v>193</v>
      </c>
      <c r="B11" s="63">
        <v>12</v>
      </c>
      <c r="C11" s="63">
        <v>12</v>
      </c>
      <c r="D11" s="63">
        <v>13</v>
      </c>
      <c r="E11" s="64">
        <v>50</v>
      </c>
      <c r="F11" s="64">
        <v>41.667</v>
      </c>
      <c r="G11" s="64">
        <v>53.84615384615385</v>
      </c>
      <c r="H11" s="64">
        <v>50</v>
      </c>
      <c r="I11" s="64">
        <v>50</v>
      </c>
      <c r="J11" s="64">
        <v>46.15384615384615</v>
      </c>
      <c r="K11" s="64">
        <v>0</v>
      </c>
      <c r="L11" s="64">
        <v>8.333</v>
      </c>
      <c r="M11" s="64">
        <v>0</v>
      </c>
      <c r="N11" s="192"/>
      <c r="O11" s="38"/>
      <c r="P11" s="38"/>
      <c r="Q11" s="38"/>
    </row>
    <row r="12" spans="1:17" ht="15" customHeight="1">
      <c r="A12" s="20" t="s">
        <v>142</v>
      </c>
      <c r="B12" s="63">
        <v>9</v>
      </c>
      <c r="C12" s="63">
        <v>9</v>
      </c>
      <c r="D12" s="63">
        <v>9</v>
      </c>
      <c r="E12" s="64">
        <v>44.444</v>
      </c>
      <c r="F12" s="64">
        <v>66.667</v>
      </c>
      <c r="G12" s="64">
        <v>66.66666666666666</v>
      </c>
      <c r="H12" s="64">
        <v>55.556</v>
      </c>
      <c r="I12" s="64">
        <v>33.333</v>
      </c>
      <c r="J12" s="64">
        <v>33.33333333333333</v>
      </c>
      <c r="K12" s="64">
        <v>0</v>
      </c>
      <c r="L12" s="64">
        <v>0</v>
      </c>
      <c r="M12" s="64">
        <v>0</v>
      </c>
      <c r="N12" s="192"/>
      <c r="O12" s="38"/>
      <c r="P12" s="38"/>
      <c r="Q12" s="38"/>
    </row>
    <row r="13" spans="1:17" ht="15" customHeight="1">
      <c r="A13" s="20" t="s">
        <v>194</v>
      </c>
      <c r="B13" s="63">
        <v>13</v>
      </c>
      <c r="C13" s="63">
        <v>13</v>
      </c>
      <c r="D13" s="63">
        <v>13</v>
      </c>
      <c r="E13" s="64">
        <v>61.538</v>
      </c>
      <c r="F13" s="64">
        <v>46.154</v>
      </c>
      <c r="G13" s="64">
        <v>53.84615384615385</v>
      </c>
      <c r="H13" s="64">
        <v>30.769</v>
      </c>
      <c r="I13" s="64">
        <v>46.154</v>
      </c>
      <c r="J13" s="64">
        <v>46.15384615384615</v>
      </c>
      <c r="K13" s="64">
        <v>7.692</v>
      </c>
      <c r="L13" s="64">
        <v>7.692</v>
      </c>
      <c r="M13" s="64">
        <v>0</v>
      </c>
      <c r="N13" s="192"/>
      <c r="O13" s="38"/>
      <c r="P13" s="38"/>
      <c r="Q13" s="38"/>
    </row>
    <row r="14" spans="1:17" ht="15" customHeight="1">
      <c r="A14" s="20" t="s">
        <v>143</v>
      </c>
      <c r="B14" s="63">
        <v>10</v>
      </c>
      <c r="C14" s="63">
        <v>11</v>
      </c>
      <c r="D14" s="63">
        <v>11</v>
      </c>
      <c r="E14" s="64">
        <v>70</v>
      </c>
      <c r="F14" s="64">
        <v>72.727</v>
      </c>
      <c r="G14" s="64">
        <v>72.72727272727273</v>
      </c>
      <c r="H14" s="64">
        <v>30</v>
      </c>
      <c r="I14" s="64">
        <v>27.273</v>
      </c>
      <c r="J14" s="64">
        <v>27.27272727272727</v>
      </c>
      <c r="K14" s="64">
        <v>0</v>
      </c>
      <c r="L14" s="64">
        <v>0</v>
      </c>
      <c r="M14" s="64">
        <v>0</v>
      </c>
      <c r="N14" s="192"/>
      <c r="O14" s="38"/>
      <c r="P14" s="38"/>
      <c r="Q14" s="38"/>
    </row>
    <row r="15" spans="1:17" ht="15" customHeight="1">
      <c r="A15" s="20" t="s">
        <v>195</v>
      </c>
      <c r="B15" s="63">
        <v>15</v>
      </c>
      <c r="C15" s="63">
        <v>15</v>
      </c>
      <c r="D15" s="63">
        <v>13</v>
      </c>
      <c r="E15" s="64">
        <v>86.667</v>
      </c>
      <c r="F15" s="64">
        <v>73.333</v>
      </c>
      <c r="G15" s="64">
        <v>76.92307692307693</v>
      </c>
      <c r="H15" s="64">
        <v>13.333</v>
      </c>
      <c r="I15" s="64">
        <v>26.667</v>
      </c>
      <c r="J15" s="64">
        <v>23.076923076923077</v>
      </c>
      <c r="K15" s="64">
        <v>0</v>
      </c>
      <c r="L15" s="64">
        <v>0</v>
      </c>
      <c r="M15" s="64">
        <v>0</v>
      </c>
      <c r="N15" s="192"/>
      <c r="O15" s="38"/>
      <c r="P15" s="38"/>
      <c r="Q15" s="38"/>
    </row>
    <row r="16" spans="1:17" ht="15" customHeight="1">
      <c r="A16" s="20" t="s">
        <v>144</v>
      </c>
      <c r="B16" s="63">
        <v>14</v>
      </c>
      <c r="C16" s="63">
        <v>14</v>
      </c>
      <c r="D16" s="63">
        <v>15</v>
      </c>
      <c r="E16" s="64">
        <v>78.571</v>
      </c>
      <c r="F16" s="64">
        <v>64.286</v>
      </c>
      <c r="G16" s="64">
        <v>60</v>
      </c>
      <c r="H16" s="64">
        <v>21.429</v>
      </c>
      <c r="I16" s="64">
        <v>35.714</v>
      </c>
      <c r="J16" s="64">
        <v>40</v>
      </c>
      <c r="K16" s="64">
        <v>0</v>
      </c>
      <c r="L16" s="64">
        <v>0</v>
      </c>
      <c r="M16" s="64">
        <v>0</v>
      </c>
      <c r="N16" s="192"/>
      <c r="O16" s="38"/>
      <c r="P16" s="38"/>
      <c r="Q16" s="38"/>
    </row>
    <row r="17" spans="1:17" ht="15" customHeight="1">
      <c r="A17" s="20" t="s">
        <v>145</v>
      </c>
      <c r="B17" s="63">
        <v>5</v>
      </c>
      <c r="C17" s="63">
        <v>5</v>
      </c>
      <c r="D17" s="63">
        <v>5</v>
      </c>
      <c r="E17" s="64">
        <v>60</v>
      </c>
      <c r="F17" s="64">
        <v>60</v>
      </c>
      <c r="G17" s="64">
        <v>60</v>
      </c>
      <c r="H17" s="64">
        <v>40</v>
      </c>
      <c r="I17" s="64">
        <v>40</v>
      </c>
      <c r="J17" s="64">
        <v>40</v>
      </c>
      <c r="K17" s="64">
        <v>0</v>
      </c>
      <c r="L17" s="64">
        <v>0</v>
      </c>
      <c r="M17" s="64">
        <v>0</v>
      </c>
      <c r="N17" s="192"/>
      <c r="O17" s="38"/>
      <c r="P17" s="38"/>
      <c r="Q17" s="38"/>
    </row>
    <row r="18" spans="1:17" ht="15" customHeight="1">
      <c r="A18" s="20" t="s">
        <v>196</v>
      </c>
      <c r="B18" s="63">
        <v>22</v>
      </c>
      <c r="C18" s="63">
        <v>23</v>
      </c>
      <c r="D18" s="63">
        <v>25</v>
      </c>
      <c r="E18" s="64">
        <v>63.636</v>
      </c>
      <c r="F18" s="64">
        <v>60.87</v>
      </c>
      <c r="G18" s="64">
        <v>60</v>
      </c>
      <c r="H18" s="64">
        <v>31.818</v>
      </c>
      <c r="I18" s="64">
        <v>34.783</v>
      </c>
      <c r="J18" s="64">
        <v>36</v>
      </c>
      <c r="K18" s="64">
        <v>4.545</v>
      </c>
      <c r="L18" s="64">
        <v>4.348</v>
      </c>
      <c r="M18" s="64">
        <v>4</v>
      </c>
      <c r="N18" s="192"/>
      <c r="O18" s="38"/>
      <c r="P18" s="38"/>
      <c r="Q18" s="38"/>
    </row>
    <row r="19" spans="1:17" s="44" customFormat="1" ht="19.5" customHeight="1">
      <c r="A19" s="21" t="s">
        <v>146</v>
      </c>
      <c r="B19" s="92">
        <v>20</v>
      </c>
      <c r="C19" s="92">
        <v>22</v>
      </c>
      <c r="D19" s="92">
        <v>21</v>
      </c>
      <c r="E19" s="66">
        <v>55</v>
      </c>
      <c r="F19" s="66">
        <v>50</v>
      </c>
      <c r="G19" s="66">
        <v>42.857142857142854</v>
      </c>
      <c r="H19" s="66">
        <v>45</v>
      </c>
      <c r="I19" s="66">
        <v>45.455</v>
      </c>
      <c r="J19" s="66">
        <v>57.14285714285714</v>
      </c>
      <c r="K19" s="66">
        <v>0</v>
      </c>
      <c r="L19" s="66">
        <v>4.545</v>
      </c>
      <c r="M19" s="66">
        <v>0</v>
      </c>
      <c r="N19" s="192"/>
      <c r="O19" s="38"/>
      <c r="P19" s="38"/>
      <c r="Q19" s="38"/>
    </row>
    <row r="20" spans="1:17" ht="15" customHeight="1">
      <c r="A20" s="20" t="s">
        <v>197</v>
      </c>
      <c r="B20" s="63">
        <v>10</v>
      </c>
      <c r="C20" s="63">
        <v>11</v>
      </c>
      <c r="D20" s="63">
        <v>8</v>
      </c>
      <c r="E20" s="64">
        <v>30</v>
      </c>
      <c r="F20" s="64">
        <v>27.273</v>
      </c>
      <c r="G20" s="64">
        <v>25</v>
      </c>
      <c r="H20" s="64">
        <v>70</v>
      </c>
      <c r="I20" s="64">
        <v>63.636</v>
      </c>
      <c r="J20" s="64">
        <v>75</v>
      </c>
      <c r="K20" s="64">
        <v>0</v>
      </c>
      <c r="L20" s="64">
        <v>9.091</v>
      </c>
      <c r="M20" s="64">
        <v>0</v>
      </c>
      <c r="N20" s="192"/>
      <c r="O20" s="38"/>
      <c r="P20" s="38"/>
      <c r="Q20" s="38"/>
    </row>
    <row r="21" spans="1:17" ht="15" customHeight="1">
      <c r="A21" s="20" t="s">
        <v>147</v>
      </c>
      <c r="B21" s="63">
        <v>2</v>
      </c>
      <c r="C21" s="63">
        <v>2</v>
      </c>
      <c r="D21" s="63">
        <v>2</v>
      </c>
      <c r="E21" s="64">
        <v>100</v>
      </c>
      <c r="F21" s="64">
        <v>100</v>
      </c>
      <c r="G21" s="64">
        <v>100</v>
      </c>
      <c r="H21" s="64">
        <v>0</v>
      </c>
      <c r="I21" s="64">
        <v>0</v>
      </c>
      <c r="J21" s="64">
        <v>0</v>
      </c>
      <c r="K21" s="64">
        <v>0</v>
      </c>
      <c r="L21" s="64">
        <v>0</v>
      </c>
      <c r="M21" s="64">
        <v>0</v>
      </c>
      <c r="N21" s="192"/>
      <c r="O21" s="38"/>
      <c r="P21" s="38"/>
      <c r="Q21" s="38"/>
    </row>
    <row r="22" spans="1:17" ht="15" customHeight="1">
      <c r="A22" s="20" t="s">
        <v>198</v>
      </c>
      <c r="B22" s="63">
        <v>8</v>
      </c>
      <c r="C22" s="63">
        <v>9</v>
      </c>
      <c r="D22" s="63">
        <v>11</v>
      </c>
      <c r="E22" s="64">
        <v>75</v>
      </c>
      <c r="F22" s="64">
        <v>66.667</v>
      </c>
      <c r="G22" s="64">
        <v>45.45454545454545</v>
      </c>
      <c r="H22" s="64">
        <v>25</v>
      </c>
      <c r="I22" s="64">
        <v>33.333</v>
      </c>
      <c r="J22" s="64">
        <v>54.54545454545454</v>
      </c>
      <c r="K22" s="64">
        <v>0</v>
      </c>
      <c r="L22" s="64">
        <v>0</v>
      </c>
      <c r="M22" s="64">
        <v>0</v>
      </c>
      <c r="N22" s="192"/>
      <c r="O22" s="38"/>
      <c r="P22" s="38"/>
      <c r="Q22" s="38"/>
    </row>
    <row r="23" spans="1:17" ht="19.5" customHeight="1">
      <c r="A23" s="22" t="s">
        <v>199</v>
      </c>
      <c r="B23" s="34">
        <v>146</v>
      </c>
      <c r="C23" s="34">
        <v>149</v>
      </c>
      <c r="D23" s="34">
        <v>153</v>
      </c>
      <c r="E23" s="68">
        <v>63.699</v>
      </c>
      <c r="F23" s="68">
        <v>58.4</v>
      </c>
      <c r="G23" s="68">
        <v>60.78431372549019</v>
      </c>
      <c r="H23" s="68">
        <v>33.562</v>
      </c>
      <c r="I23" s="68">
        <v>37.6</v>
      </c>
      <c r="J23" s="68">
        <v>37.254901960784316</v>
      </c>
      <c r="K23" s="68">
        <v>2.74</v>
      </c>
      <c r="L23" s="68">
        <v>4</v>
      </c>
      <c r="M23" s="68">
        <v>1.9607843137254901</v>
      </c>
      <c r="N23" s="192"/>
      <c r="O23" s="38"/>
      <c r="P23" s="38"/>
      <c r="Q23" s="38"/>
    </row>
    <row r="24" spans="1:17" ht="19.5" customHeight="1">
      <c r="A24" s="23" t="s">
        <v>150</v>
      </c>
      <c r="B24" s="173"/>
      <c r="C24" s="173"/>
      <c r="D24" s="173"/>
      <c r="E24" s="35"/>
      <c r="F24" s="327"/>
      <c r="G24" s="327"/>
      <c r="H24" s="35"/>
      <c r="I24" s="327"/>
      <c r="J24" s="327"/>
      <c r="K24" s="35"/>
      <c r="L24" s="327"/>
      <c r="M24" s="327"/>
      <c r="N24" s="192"/>
      <c r="O24" s="38"/>
      <c r="P24" s="38"/>
      <c r="Q24" s="38"/>
    </row>
    <row r="25" spans="1:17" ht="15" customHeight="1">
      <c r="A25" s="20" t="s">
        <v>200</v>
      </c>
      <c r="B25" s="63">
        <v>35</v>
      </c>
      <c r="C25" s="63">
        <v>35</v>
      </c>
      <c r="D25" s="63">
        <v>35</v>
      </c>
      <c r="E25" s="64">
        <v>42.857</v>
      </c>
      <c r="F25" s="64">
        <v>40</v>
      </c>
      <c r="G25" s="64">
        <v>48.57142857142857</v>
      </c>
      <c r="H25" s="64">
        <v>54.286</v>
      </c>
      <c r="I25" s="64">
        <v>54.286</v>
      </c>
      <c r="J25" s="64">
        <v>51.42857142857142</v>
      </c>
      <c r="K25" s="64">
        <v>2.857</v>
      </c>
      <c r="L25" s="64">
        <v>5.714</v>
      </c>
      <c r="M25" s="64">
        <v>0</v>
      </c>
      <c r="N25" s="192"/>
      <c r="O25" s="38"/>
      <c r="P25" s="38"/>
      <c r="Q25" s="38"/>
    </row>
    <row r="26" spans="1:17" ht="15" customHeight="1">
      <c r="A26" s="20" t="s">
        <v>201</v>
      </c>
      <c r="B26" s="35"/>
      <c r="C26" s="35"/>
      <c r="D26" s="63"/>
      <c r="E26" s="64"/>
      <c r="F26" s="64"/>
      <c r="G26" s="64"/>
      <c r="H26" s="64"/>
      <c r="I26" s="64"/>
      <c r="J26" s="64"/>
      <c r="K26" s="64"/>
      <c r="L26" s="64"/>
      <c r="M26" s="64"/>
      <c r="N26" s="192"/>
      <c r="O26" s="38"/>
      <c r="P26" s="38"/>
      <c r="Q26" s="38"/>
    </row>
    <row r="27" spans="1:17" ht="15" customHeight="1">
      <c r="A27" s="24" t="s">
        <v>151</v>
      </c>
      <c r="B27" s="89">
        <v>10</v>
      </c>
      <c r="C27" s="89">
        <v>10</v>
      </c>
      <c r="D27" s="89">
        <v>14</v>
      </c>
      <c r="E27" s="64">
        <v>50</v>
      </c>
      <c r="F27" s="64">
        <v>50</v>
      </c>
      <c r="G27" s="64">
        <v>71.42857142857143</v>
      </c>
      <c r="H27" s="64">
        <v>40</v>
      </c>
      <c r="I27" s="64">
        <v>40</v>
      </c>
      <c r="J27" s="64">
        <v>21.428571428571427</v>
      </c>
      <c r="K27" s="64">
        <v>10</v>
      </c>
      <c r="L27" s="64">
        <v>10</v>
      </c>
      <c r="M27" s="64">
        <v>7.142857142857142</v>
      </c>
      <c r="N27" s="192"/>
      <c r="O27" s="38"/>
      <c r="P27" s="38"/>
      <c r="Q27" s="38"/>
    </row>
    <row r="28" spans="1:17" ht="15" customHeight="1">
      <c r="A28" s="24" t="s">
        <v>152</v>
      </c>
      <c r="B28" s="89">
        <v>11</v>
      </c>
      <c r="C28" s="89">
        <v>15</v>
      </c>
      <c r="D28" s="89">
        <v>15</v>
      </c>
      <c r="E28" s="64">
        <v>81.818</v>
      </c>
      <c r="F28" s="64">
        <v>80</v>
      </c>
      <c r="G28" s="64">
        <v>73.33333333333333</v>
      </c>
      <c r="H28" s="64">
        <v>18.182</v>
      </c>
      <c r="I28" s="64">
        <v>20</v>
      </c>
      <c r="J28" s="64">
        <v>26.666666666666668</v>
      </c>
      <c r="K28" s="64">
        <v>0</v>
      </c>
      <c r="L28" s="64">
        <v>0</v>
      </c>
      <c r="M28" s="64">
        <v>0</v>
      </c>
      <c r="N28" s="192"/>
      <c r="O28" s="35"/>
      <c r="P28" s="35"/>
      <c r="Q28" s="35"/>
    </row>
    <row r="29" spans="1:17" ht="15" customHeight="1">
      <c r="A29" s="24" t="s">
        <v>153</v>
      </c>
      <c r="B29" s="89">
        <v>13</v>
      </c>
      <c r="C29" s="89">
        <v>13</v>
      </c>
      <c r="D29" s="89">
        <v>17</v>
      </c>
      <c r="E29" s="64">
        <v>69.231</v>
      </c>
      <c r="F29" s="64">
        <v>53.846</v>
      </c>
      <c r="G29" s="64">
        <v>64.70588235294117</v>
      </c>
      <c r="H29" s="64">
        <v>30.769</v>
      </c>
      <c r="I29" s="64">
        <v>46.154</v>
      </c>
      <c r="J29" s="64">
        <v>35.294117647058826</v>
      </c>
      <c r="K29" s="64">
        <v>0</v>
      </c>
      <c r="L29" s="64">
        <v>0</v>
      </c>
      <c r="M29" s="64">
        <v>0</v>
      </c>
      <c r="N29" s="192"/>
      <c r="O29" s="35"/>
      <c r="P29" s="35"/>
      <c r="Q29" s="35"/>
    </row>
    <row r="30" spans="1:17" ht="15" customHeight="1">
      <c r="A30" s="24" t="s">
        <v>154</v>
      </c>
      <c r="B30" s="89">
        <v>77</v>
      </c>
      <c r="C30" s="89">
        <v>76</v>
      </c>
      <c r="D30" s="89">
        <v>72</v>
      </c>
      <c r="E30" s="64">
        <v>71.429</v>
      </c>
      <c r="F30" s="64">
        <v>64.5</v>
      </c>
      <c r="G30" s="64">
        <v>61.111111111111114</v>
      </c>
      <c r="H30" s="64">
        <v>25.974</v>
      </c>
      <c r="I30" s="64">
        <v>31.6</v>
      </c>
      <c r="J30" s="64">
        <v>36.11111111111111</v>
      </c>
      <c r="K30" s="64">
        <v>2.597</v>
      </c>
      <c r="L30" s="64">
        <v>3.896</v>
      </c>
      <c r="M30" s="64">
        <v>2.7777777777777777</v>
      </c>
      <c r="N30" s="192"/>
      <c r="O30" s="35"/>
      <c r="P30" s="35"/>
      <c r="Q30" s="35"/>
    </row>
    <row r="31" spans="1:17" s="44" customFormat="1" ht="19.5" customHeight="1">
      <c r="A31" s="22" t="s">
        <v>199</v>
      </c>
      <c r="B31" s="34">
        <v>146</v>
      </c>
      <c r="C31" s="34">
        <v>149</v>
      </c>
      <c r="D31" s="34">
        <v>153</v>
      </c>
      <c r="E31" s="68">
        <v>63.699</v>
      </c>
      <c r="F31" s="68">
        <v>58.4</v>
      </c>
      <c r="G31" s="68">
        <v>60.78431372549019</v>
      </c>
      <c r="H31" s="68">
        <v>33.562</v>
      </c>
      <c r="I31" s="68">
        <v>37.6</v>
      </c>
      <c r="J31" s="68">
        <v>37.254901960784316</v>
      </c>
      <c r="K31" s="68">
        <v>2.74</v>
      </c>
      <c r="L31" s="68">
        <v>4</v>
      </c>
      <c r="M31" s="68">
        <v>1.9607843137254901</v>
      </c>
      <c r="N31" s="192"/>
      <c r="O31" s="4"/>
      <c r="P31" s="4"/>
      <c r="Q31" s="4"/>
    </row>
    <row r="32" spans="1:13" ht="11.25">
      <c r="A32" s="1" t="s">
        <v>272</v>
      </c>
      <c r="B32" s="32"/>
      <c r="C32" s="32"/>
      <c r="D32" s="32"/>
      <c r="E32" s="1"/>
      <c r="F32" s="25"/>
      <c r="G32" s="6"/>
      <c r="H32" s="6"/>
      <c r="I32" s="6"/>
      <c r="J32" s="6"/>
      <c r="K32" s="6"/>
      <c r="L32" s="6"/>
      <c r="M32" s="1"/>
    </row>
    <row r="33" spans="1:13" ht="11.25">
      <c r="A33" s="32"/>
      <c r="B33" s="32"/>
      <c r="C33" s="32"/>
      <c r="D33" s="32"/>
      <c r="E33" s="16"/>
      <c r="F33" s="187"/>
      <c r="G33" s="16"/>
      <c r="H33" s="16"/>
      <c r="I33" s="16"/>
      <c r="J33" s="187"/>
      <c r="K33" s="16"/>
      <c r="L33" s="187"/>
      <c r="M33" s="8"/>
    </row>
    <row r="34" spans="1:13" ht="11.25">
      <c r="A34" s="138"/>
      <c r="B34" s="138"/>
      <c r="C34" s="138"/>
      <c r="D34" s="138"/>
      <c r="E34" s="138"/>
      <c r="F34" s="138"/>
      <c r="G34" s="138"/>
      <c r="H34" s="138"/>
      <c r="I34" s="138"/>
      <c r="J34" s="138"/>
      <c r="K34" s="138"/>
      <c r="L34" s="138"/>
      <c r="M34" s="138"/>
    </row>
    <row r="35" spans="1:13" ht="11.25">
      <c r="A35" s="138"/>
      <c r="B35" s="138"/>
      <c r="C35" s="138"/>
      <c r="D35" s="138"/>
      <c r="E35" s="138"/>
      <c r="F35" s="138"/>
      <c r="G35" s="138"/>
      <c r="H35" s="138"/>
      <c r="I35" s="138"/>
      <c r="J35" s="138"/>
      <c r="K35" s="138"/>
      <c r="L35" s="138"/>
      <c r="M35" s="138"/>
    </row>
    <row r="36" spans="1:13" ht="11.25">
      <c r="A36" s="138"/>
      <c r="B36" s="138"/>
      <c r="C36" s="138"/>
      <c r="D36" s="138"/>
      <c r="E36" s="138"/>
      <c r="F36" s="138"/>
      <c r="G36" s="138"/>
      <c r="H36" s="138"/>
      <c r="I36" s="138"/>
      <c r="J36" s="138"/>
      <c r="K36" s="138"/>
      <c r="L36" s="138"/>
      <c r="M36" s="138"/>
    </row>
    <row r="37" spans="1:6" ht="11.25">
      <c r="A37" s="138"/>
      <c r="B37" s="138"/>
      <c r="C37" s="138"/>
      <c r="D37" s="138"/>
      <c r="F37" s="193"/>
    </row>
  </sheetData>
  <sheetProtection/>
  <mergeCells count="8">
    <mergeCell ref="B5:D6"/>
    <mergeCell ref="L3:M3"/>
    <mergeCell ref="E5:G5"/>
    <mergeCell ref="H5:J5"/>
    <mergeCell ref="K5:M5"/>
    <mergeCell ref="H6:J6"/>
    <mergeCell ref="K6:M6"/>
    <mergeCell ref="E6:G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19.xml><?xml version="1.0" encoding="utf-8"?>
<worksheet xmlns="http://schemas.openxmlformats.org/spreadsheetml/2006/main" xmlns:r="http://schemas.openxmlformats.org/officeDocument/2006/relationships">
  <dimension ref="A1:BR42"/>
  <sheetViews>
    <sheetView showGridLines="0" zoomScalePageLayoutView="0" workbookViewId="0" topLeftCell="A1">
      <selection activeCell="A1" sqref="A1"/>
    </sheetView>
  </sheetViews>
  <sheetFormatPr defaultColWidth="11.421875" defaultRowHeight="12.75"/>
  <cols>
    <col min="1" max="1" width="52.140625" style="1" customWidth="1"/>
    <col min="2" max="14" width="8.8515625" style="1" customWidth="1"/>
    <col min="15" max="70" width="11.421875" style="1" customWidth="1"/>
    <col min="71" max="16384" width="11.421875" style="36" customWidth="1"/>
  </cols>
  <sheetData>
    <row r="1" spans="4:6" ht="17.25" customHeight="1">
      <c r="D1" s="39"/>
      <c r="E1" s="39"/>
      <c r="F1" s="39"/>
    </row>
    <row r="2" spans="1:70" s="189" customFormat="1" ht="18" customHeight="1">
      <c r="A2" s="568"/>
      <c r="B2" s="568"/>
      <c r="C2" s="568"/>
      <c r="D2" s="568"/>
      <c r="E2" s="568"/>
      <c r="F2" s="568"/>
      <c r="G2" s="568"/>
      <c r="H2" s="568"/>
      <c r="I2" s="568"/>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row>
    <row r="3" spans="1:70" s="189" customFormat="1" ht="22.5" customHeight="1">
      <c r="A3" s="529" t="s">
        <v>507</v>
      </c>
      <c r="B3" s="529"/>
      <c r="C3" s="529"/>
      <c r="D3" s="529"/>
      <c r="E3" s="529"/>
      <c r="F3" s="529"/>
      <c r="G3" s="529"/>
      <c r="H3" s="529"/>
      <c r="I3" s="530"/>
      <c r="J3" s="530"/>
      <c r="K3" s="156"/>
      <c r="L3" s="156"/>
      <c r="M3" s="26" t="s">
        <v>368</v>
      </c>
      <c r="N3" s="194"/>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row>
    <row r="4" spans="3:4" ht="11.25">
      <c r="C4" s="39"/>
      <c r="D4" s="39"/>
    </row>
    <row r="5" spans="1:14" ht="39.75" customHeight="1">
      <c r="A5" s="35"/>
      <c r="B5" s="550" t="s">
        <v>369</v>
      </c>
      <c r="C5" s="550"/>
      <c r="D5" s="550"/>
      <c r="E5" s="550" t="s">
        <v>166</v>
      </c>
      <c r="F5" s="550"/>
      <c r="G5" s="550"/>
      <c r="H5" s="550" t="s">
        <v>370</v>
      </c>
      <c r="I5" s="550"/>
      <c r="J5" s="550"/>
      <c r="K5" s="550" t="s">
        <v>371</v>
      </c>
      <c r="L5" s="550"/>
      <c r="M5" s="550"/>
      <c r="N5" s="155"/>
    </row>
    <row r="6" spans="1:14" ht="11.25">
      <c r="A6" s="40"/>
      <c r="B6" s="18">
        <v>2012</v>
      </c>
      <c r="C6" s="18">
        <v>2011</v>
      </c>
      <c r="D6" s="18">
        <v>2010</v>
      </c>
      <c r="E6" s="18">
        <v>2012</v>
      </c>
      <c r="F6" s="18">
        <v>2011</v>
      </c>
      <c r="G6" s="18">
        <v>2010</v>
      </c>
      <c r="H6" s="18">
        <v>2012</v>
      </c>
      <c r="I6" s="18">
        <v>2011</v>
      </c>
      <c r="J6" s="18">
        <v>2010</v>
      </c>
      <c r="K6" s="18">
        <v>2012</v>
      </c>
      <c r="L6" s="18">
        <v>2011</v>
      </c>
      <c r="M6" s="18">
        <v>2010</v>
      </c>
      <c r="N6" s="182"/>
    </row>
    <row r="7" spans="1:15" ht="11.25">
      <c r="A7" s="177" t="s">
        <v>372</v>
      </c>
      <c r="B7" s="322">
        <v>75.5</v>
      </c>
      <c r="C7" s="322">
        <v>62.9</v>
      </c>
      <c r="D7" s="322">
        <v>59.77859778597786</v>
      </c>
      <c r="E7" s="322">
        <v>1.2</v>
      </c>
      <c r="F7" s="322">
        <v>0.8</v>
      </c>
      <c r="G7" s="322">
        <v>0.36900369003690037</v>
      </c>
      <c r="H7" s="322">
        <v>1.2</v>
      </c>
      <c r="I7" s="322">
        <v>3.9</v>
      </c>
      <c r="J7" s="322">
        <v>4.059040590405904</v>
      </c>
      <c r="K7" s="322">
        <v>22.1</v>
      </c>
      <c r="L7" s="322">
        <v>32.4</v>
      </c>
      <c r="M7" s="322">
        <v>35.79335793357934</v>
      </c>
      <c r="N7" s="16"/>
      <c r="O7" s="16"/>
    </row>
    <row r="8" spans="1:15" ht="11.25">
      <c r="A8" s="195" t="s">
        <v>200</v>
      </c>
      <c r="B8" s="64">
        <v>100</v>
      </c>
      <c r="C8" s="64">
        <v>83.3</v>
      </c>
      <c r="D8" s="64">
        <v>87.5</v>
      </c>
      <c r="E8" s="64">
        <v>0</v>
      </c>
      <c r="F8" s="64">
        <v>0</v>
      </c>
      <c r="G8" s="64">
        <v>0</v>
      </c>
      <c r="H8" s="64">
        <v>0</v>
      </c>
      <c r="I8" s="64">
        <v>0</v>
      </c>
      <c r="J8" s="64">
        <v>1.2</v>
      </c>
      <c r="K8" s="64">
        <v>0</v>
      </c>
      <c r="L8" s="64">
        <v>16.7</v>
      </c>
      <c r="M8" s="64">
        <v>11.25</v>
      </c>
      <c r="N8" s="16"/>
      <c r="O8" s="16"/>
    </row>
    <row r="9" spans="1:15" ht="11.25">
      <c r="A9" s="195" t="s">
        <v>260</v>
      </c>
      <c r="B9" s="64">
        <v>65</v>
      </c>
      <c r="C9" s="64">
        <v>54.1</v>
      </c>
      <c r="D9" s="64">
        <v>48.167539267015705</v>
      </c>
      <c r="E9" s="64">
        <v>1.7</v>
      </c>
      <c r="F9" s="64">
        <v>1.1</v>
      </c>
      <c r="G9" s="64">
        <v>0.5235602094240838</v>
      </c>
      <c r="H9" s="64">
        <v>1.7</v>
      </c>
      <c r="I9" s="64">
        <v>5.5</v>
      </c>
      <c r="J9" s="64">
        <v>5.2356020942408374</v>
      </c>
      <c r="K9" s="64">
        <v>31.6</v>
      </c>
      <c r="L9" s="64">
        <v>39.2</v>
      </c>
      <c r="M9" s="64">
        <v>46.07329842931937</v>
      </c>
      <c r="N9" s="16"/>
      <c r="O9" s="16"/>
    </row>
    <row r="10" spans="1:15" ht="11.25">
      <c r="A10" s="174" t="s">
        <v>373</v>
      </c>
      <c r="B10" s="66">
        <v>73.1</v>
      </c>
      <c r="C10" s="66">
        <v>64.9</v>
      </c>
      <c r="D10" s="66">
        <v>63.99456521739131</v>
      </c>
      <c r="E10" s="66">
        <v>3.1</v>
      </c>
      <c r="F10" s="66">
        <v>0.6</v>
      </c>
      <c r="G10" s="66">
        <v>0.6793478260869565</v>
      </c>
      <c r="H10" s="66">
        <v>0.9</v>
      </c>
      <c r="I10" s="66">
        <v>2</v>
      </c>
      <c r="J10" s="66">
        <v>2.5815217391304346</v>
      </c>
      <c r="K10" s="66">
        <v>22.9</v>
      </c>
      <c r="L10" s="66">
        <v>32.6</v>
      </c>
      <c r="M10" s="66">
        <v>32.744565217391305</v>
      </c>
      <c r="N10" s="16"/>
      <c r="O10" s="16"/>
    </row>
    <row r="11" spans="1:15" ht="11.25">
      <c r="A11" s="195" t="s">
        <v>200</v>
      </c>
      <c r="B11" s="64">
        <v>89.1</v>
      </c>
      <c r="C11" s="64">
        <v>86.2</v>
      </c>
      <c r="D11" s="64">
        <v>85.64102564102564</v>
      </c>
      <c r="E11" s="64">
        <v>0</v>
      </c>
      <c r="F11" s="64">
        <v>0</v>
      </c>
      <c r="G11" s="64">
        <v>0</v>
      </c>
      <c r="H11" s="64">
        <v>0</v>
      </c>
      <c r="I11" s="64">
        <v>0</v>
      </c>
      <c r="J11" s="64">
        <v>1.5384615384615385</v>
      </c>
      <c r="K11" s="64">
        <v>10.9</v>
      </c>
      <c r="L11" s="64">
        <v>13.8</v>
      </c>
      <c r="M11" s="64">
        <v>12.82051282051282</v>
      </c>
      <c r="N11" s="16"/>
      <c r="O11" s="16"/>
    </row>
    <row r="12" spans="1:15" ht="11.25">
      <c r="A12" s="195" t="s">
        <v>260</v>
      </c>
      <c r="B12" s="64">
        <v>68.9</v>
      </c>
      <c r="C12" s="64">
        <v>57</v>
      </c>
      <c r="D12" s="64">
        <v>56.19223659889094</v>
      </c>
      <c r="E12" s="64">
        <v>4</v>
      </c>
      <c r="F12" s="64">
        <v>0.8</v>
      </c>
      <c r="G12" s="64">
        <v>0.9242144177449169</v>
      </c>
      <c r="H12" s="64">
        <v>1.1</v>
      </c>
      <c r="I12" s="64">
        <v>2.7</v>
      </c>
      <c r="J12" s="64">
        <v>2.957486136783734</v>
      </c>
      <c r="K12" s="64">
        <v>26</v>
      </c>
      <c r="L12" s="64">
        <v>39.5</v>
      </c>
      <c r="M12" s="64">
        <v>39.92606284658041</v>
      </c>
      <c r="N12" s="16"/>
      <c r="O12" s="16"/>
    </row>
    <row r="13" spans="1:15" ht="11.25">
      <c r="A13" s="174" t="s">
        <v>374</v>
      </c>
      <c r="B13" s="66">
        <v>100</v>
      </c>
      <c r="C13" s="66">
        <v>100</v>
      </c>
      <c r="D13" s="66">
        <v>99.59919839679358</v>
      </c>
      <c r="E13" s="66">
        <v>0</v>
      </c>
      <c r="F13" s="66">
        <v>0</v>
      </c>
      <c r="G13" s="66">
        <v>0</v>
      </c>
      <c r="H13" s="66">
        <v>0</v>
      </c>
      <c r="I13" s="66">
        <v>0</v>
      </c>
      <c r="J13" s="66">
        <v>0</v>
      </c>
      <c r="K13" s="66">
        <v>0</v>
      </c>
      <c r="L13" s="66">
        <v>0</v>
      </c>
      <c r="M13" s="66">
        <v>0.4</v>
      </c>
      <c r="N13" s="16"/>
      <c r="O13" s="16"/>
    </row>
    <row r="14" spans="1:15" ht="11.25">
      <c r="A14" s="195" t="s">
        <v>200</v>
      </c>
      <c r="B14" s="64">
        <v>100</v>
      </c>
      <c r="C14" s="64">
        <v>100</v>
      </c>
      <c r="D14" s="64">
        <v>100</v>
      </c>
      <c r="E14" s="64">
        <v>0</v>
      </c>
      <c r="F14" s="64">
        <v>0</v>
      </c>
      <c r="G14" s="64">
        <v>0</v>
      </c>
      <c r="H14" s="64">
        <v>0</v>
      </c>
      <c r="I14" s="64">
        <v>0</v>
      </c>
      <c r="J14" s="64">
        <v>0</v>
      </c>
      <c r="K14" s="64">
        <v>0</v>
      </c>
      <c r="L14" s="64">
        <v>0</v>
      </c>
      <c r="M14" s="64">
        <v>0</v>
      </c>
      <c r="N14" s="16"/>
      <c r="O14" s="16"/>
    </row>
    <row r="15" spans="1:15" ht="11.25">
      <c r="A15" s="195" t="s">
        <v>260</v>
      </c>
      <c r="B15" s="64">
        <v>100</v>
      </c>
      <c r="C15" s="64">
        <v>100</v>
      </c>
      <c r="D15" s="64">
        <v>99.32659932659934</v>
      </c>
      <c r="E15" s="64">
        <v>0</v>
      </c>
      <c r="F15" s="64">
        <v>0</v>
      </c>
      <c r="G15" s="64">
        <v>0</v>
      </c>
      <c r="H15" s="64">
        <v>0</v>
      </c>
      <c r="I15" s="64">
        <v>0</v>
      </c>
      <c r="J15" s="64">
        <v>0</v>
      </c>
      <c r="K15" s="64">
        <v>0</v>
      </c>
      <c r="L15" s="64">
        <v>0</v>
      </c>
      <c r="M15" s="64">
        <v>0.7</v>
      </c>
      <c r="N15" s="16"/>
      <c r="O15" s="16"/>
    </row>
    <row r="16" spans="1:15" ht="11.25">
      <c r="A16" s="174" t="s">
        <v>375</v>
      </c>
      <c r="B16" s="66">
        <v>68.4</v>
      </c>
      <c r="C16" s="66">
        <v>59</v>
      </c>
      <c r="D16" s="66">
        <v>56.52173913043478</v>
      </c>
      <c r="E16" s="66">
        <v>0</v>
      </c>
      <c r="F16" s="66">
        <v>0</v>
      </c>
      <c r="G16" s="66">
        <v>1.0869565217391304</v>
      </c>
      <c r="H16" s="66">
        <v>0</v>
      </c>
      <c r="I16" s="66">
        <v>1</v>
      </c>
      <c r="J16" s="66">
        <v>0</v>
      </c>
      <c r="K16" s="66">
        <v>31.6</v>
      </c>
      <c r="L16" s="66">
        <v>40</v>
      </c>
      <c r="M16" s="66">
        <v>42.391304347826086</v>
      </c>
      <c r="N16" s="16"/>
      <c r="O16" s="16"/>
    </row>
    <row r="17" spans="1:15" ht="11.25">
      <c r="A17" s="195" t="s">
        <v>200</v>
      </c>
      <c r="B17" s="64">
        <v>80</v>
      </c>
      <c r="C17" s="64">
        <v>69.4</v>
      </c>
      <c r="D17" s="64">
        <v>88</v>
      </c>
      <c r="E17" s="64">
        <v>0</v>
      </c>
      <c r="F17" s="64">
        <v>0</v>
      </c>
      <c r="G17" s="64">
        <v>0</v>
      </c>
      <c r="H17" s="64">
        <v>0</v>
      </c>
      <c r="I17" s="64">
        <v>0</v>
      </c>
      <c r="J17" s="64">
        <v>0</v>
      </c>
      <c r="K17" s="64">
        <v>20</v>
      </c>
      <c r="L17" s="64">
        <v>30.6</v>
      </c>
      <c r="M17" s="64">
        <v>12</v>
      </c>
      <c r="N17" s="16"/>
      <c r="O17" s="16"/>
    </row>
    <row r="18" spans="1:15" ht="11.25">
      <c r="A18" s="195" t="s">
        <v>260</v>
      </c>
      <c r="B18" s="64">
        <v>64.3</v>
      </c>
      <c r="C18" s="64">
        <v>53.1</v>
      </c>
      <c r="D18" s="64">
        <v>44.776119402985074</v>
      </c>
      <c r="E18" s="64">
        <v>0</v>
      </c>
      <c r="F18" s="64">
        <v>0</v>
      </c>
      <c r="G18" s="64">
        <v>1.4925373134328357</v>
      </c>
      <c r="H18" s="64">
        <v>0</v>
      </c>
      <c r="I18" s="64">
        <v>1.6</v>
      </c>
      <c r="J18" s="64">
        <v>0</v>
      </c>
      <c r="K18" s="64">
        <v>35.7</v>
      </c>
      <c r="L18" s="64">
        <v>45.3</v>
      </c>
      <c r="M18" s="64">
        <v>53.73134328358209</v>
      </c>
      <c r="N18" s="16"/>
      <c r="O18" s="16"/>
    </row>
    <row r="19" spans="1:15" ht="11.25">
      <c r="A19" s="174" t="s">
        <v>376</v>
      </c>
      <c r="B19" s="66">
        <v>81.4</v>
      </c>
      <c r="C19" s="66">
        <v>75.5</v>
      </c>
      <c r="D19" s="66">
        <v>73.9674593241552</v>
      </c>
      <c r="E19" s="66">
        <v>1.7</v>
      </c>
      <c r="F19" s="66">
        <v>0.4</v>
      </c>
      <c r="G19" s="66">
        <v>0.4380475594493116</v>
      </c>
      <c r="H19" s="66">
        <v>0.6</v>
      </c>
      <c r="I19" s="66">
        <v>1.6</v>
      </c>
      <c r="J19" s="66">
        <v>1.877346683354193</v>
      </c>
      <c r="K19" s="66">
        <v>16.2</v>
      </c>
      <c r="L19" s="66">
        <v>22.5</v>
      </c>
      <c r="M19" s="66">
        <v>23.717146433041304</v>
      </c>
      <c r="N19" s="16"/>
      <c r="O19" s="16"/>
    </row>
    <row r="20" spans="1:15" ht="11.25">
      <c r="A20" s="195" t="s">
        <v>200</v>
      </c>
      <c r="B20" s="64">
        <v>95.1</v>
      </c>
      <c r="C20" s="64">
        <v>90.1</v>
      </c>
      <c r="D20" s="64">
        <v>91.83266932270917</v>
      </c>
      <c r="E20" s="64">
        <v>0</v>
      </c>
      <c r="F20" s="64">
        <v>0</v>
      </c>
      <c r="G20" s="64">
        <v>0</v>
      </c>
      <c r="H20" s="64">
        <v>0</v>
      </c>
      <c r="I20" s="64">
        <v>0</v>
      </c>
      <c r="J20" s="64">
        <v>0.796812749003984</v>
      </c>
      <c r="K20" s="64">
        <v>4.9</v>
      </c>
      <c r="L20" s="64">
        <v>9.9</v>
      </c>
      <c r="M20" s="64">
        <v>7.370517928286853</v>
      </c>
      <c r="N20" s="16"/>
      <c r="O20" s="16"/>
    </row>
    <row r="21" spans="1:15" ht="11.25">
      <c r="A21" s="196" t="s">
        <v>260</v>
      </c>
      <c r="B21" s="333">
        <v>76.7</v>
      </c>
      <c r="C21" s="333">
        <v>68.5</v>
      </c>
      <c r="D21" s="333">
        <v>65.78467153284672</v>
      </c>
      <c r="E21" s="333">
        <v>2.3</v>
      </c>
      <c r="F21" s="333">
        <v>0.6</v>
      </c>
      <c r="G21" s="333">
        <v>0.6386861313868614</v>
      </c>
      <c r="H21" s="333">
        <v>0.8</v>
      </c>
      <c r="I21" s="333">
        <v>2.4</v>
      </c>
      <c r="J21" s="333">
        <v>2.3722627737226274</v>
      </c>
      <c r="K21" s="333">
        <v>20.2</v>
      </c>
      <c r="L21" s="333">
        <v>28.6</v>
      </c>
      <c r="M21" s="333">
        <v>31.204379562043794</v>
      </c>
      <c r="N21" s="16"/>
      <c r="O21" s="16"/>
    </row>
    <row r="22" spans="1:14" ht="11.25">
      <c r="A22" s="1" t="s">
        <v>272</v>
      </c>
      <c r="N22" s="16"/>
    </row>
    <row r="37" spans="3:6" ht="11.25">
      <c r="C37" s="178"/>
      <c r="F37" s="58"/>
    </row>
    <row r="42" ht="11.25">
      <c r="G42" s="178"/>
    </row>
  </sheetData>
  <sheetProtection/>
  <mergeCells count="5">
    <mergeCell ref="K5:M5"/>
    <mergeCell ref="A2:I2"/>
    <mergeCell ref="B5:D5"/>
    <mergeCell ref="E5:G5"/>
    <mergeCell ref="H5:J5"/>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2.xml><?xml version="1.0" encoding="utf-8"?>
<worksheet xmlns="http://schemas.openxmlformats.org/spreadsheetml/2006/main" xmlns:r="http://schemas.openxmlformats.org/officeDocument/2006/relationships">
  <dimension ref="A2:S65"/>
  <sheetViews>
    <sheetView showGridLines="0" zoomScaleSheetLayoutView="100" zoomScalePageLayoutView="0" workbookViewId="0" topLeftCell="A1">
      <selection activeCell="A1" sqref="A1"/>
    </sheetView>
  </sheetViews>
  <sheetFormatPr defaultColWidth="11.57421875" defaultRowHeight="12.75"/>
  <cols>
    <col min="1" max="1" width="60.7109375" style="1" customWidth="1"/>
    <col min="2" max="3" width="6.421875" style="1" customWidth="1"/>
    <col min="4" max="6" width="6.421875" style="6" customWidth="1"/>
    <col min="7" max="16" width="6.421875" style="43" customWidth="1"/>
    <col min="17" max="17" width="11.57421875" style="1" customWidth="1"/>
    <col min="18" max="18" width="11.57421875" style="252" customWidth="1"/>
    <col min="19" max="16384" width="11.57421875" style="1" customWidth="1"/>
  </cols>
  <sheetData>
    <row r="1" ht="21" customHeight="1"/>
    <row r="2" spans="1:13" s="249" customFormat="1" ht="12.75" customHeight="1">
      <c r="A2" s="402"/>
      <c r="B2" s="402"/>
      <c r="C2" s="403"/>
      <c r="D2" s="403"/>
      <c r="E2" s="404"/>
      <c r="F2" s="405"/>
      <c r="G2" s="405"/>
      <c r="H2" s="405"/>
      <c r="I2" s="405"/>
      <c r="J2" s="405"/>
      <c r="K2" s="404"/>
      <c r="M2" s="253"/>
    </row>
    <row r="3" spans="1:16" s="249" customFormat="1" ht="13.5">
      <c r="A3" s="543" t="s">
        <v>420</v>
      </c>
      <c r="B3" s="543"/>
      <c r="C3" s="543"/>
      <c r="D3" s="543"/>
      <c r="E3" s="543"/>
      <c r="F3" s="543"/>
      <c r="G3" s="543"/>
      <c r="H3" s="543"/>
      <c r="I3" s="543"/>
      <c r="J3" s="544"/>
      <c r="K3" s="544"/>
      <c r="L3" s="250"/>
      <c r="M3" s="254"/>
      <c r="N3" s="250"/>
      <c r="O3" s="250"/>
      <c r="P3" s="13" t="s">
        <v>302</v>
      </c>
    </row>
    <row r="4" spans="1:18" ht="12.75" customHeight="1">
      <c r="A4" s="255"/>
      <c r="B4" s="255"/>
      <c r="C4" s="256"/>
      <c r="D4" s="256"/>
      <c r="E4" s="257"/>
      <c r="F4" s="257"/>
      <c r="G4" s="257"/>
      <c r="H4" s="257"/>
      <c r="I4" s="257"/>
      <c r="J4" s="257"/>
      <c r="K4" s="257"/>
      <c r="L4" s="1"/>
      <c r="M4" s="252"/>
      <c r="N4" s="1"/>
      <c r="O4" s="1"/>
      <c r="P4" s="1"/>
      <c r="R4" s="1"/>
    </row>
    <row r="5" spans="1:19" ht="19.5" customHeight="1">
      <c r="A5" s="258" t="s">
        <v>190</v>
      </c>
      <c r="B5" s="546" t="s">
        <v>303</v>
      </c>
      <c r="C5" s="546"/>
      <c r="D5" s="546"/>
      <c r="E5" s="545" t="s">
        <v>304</v>
      </c>
      <c r="F5" s="545"/>
      <c r="G5" s="545"/>
      <c r="H5" s="545"/>
      <c r="I5" s="545"/>
      <c r="J5" s="545"/>
      <c r="K5" s="545" t="s">
        <v>305</v>
      </c>
      <c r="L5" s="545"/>
      <c r="M5" s="545"/>
      <c r="N5" s="545"/>
      <c r="O5" s="545"/>
      <c r="P5" s="545"/>
      <c r="Q5" s="259"/>
      <c r="R5" s="1"/>
      <c r="S5" s="252"/>
    </row>
    <row r="6" spans="1:19" ht="30" customHeight="1">
      <c r="A6" s="260"/>
      <c r="B6" s="545"/>
      <c r="C6" s="545"/>
      <c r="D6" s="545"/>
      <c r="E6" s="545" t="s">
        <v>306</v>
      </c>
      <c r="F6" s="545"/>
      <c r="G6" s="545"/>
      <c r="H6" s="545" t="s">
        <v>307</v>
      </c>
      <c r="I6" s="545"/>
      <c r="J6" s="545"/>
      <c r="K6" s="545" t="s">
        <v>306</v>
      </c>
      <c r="L6" s="545"/>
      <c r="M6" s="545"/>
      <c r="N6" s="545" t="s">
        <v>191</v>
      </c>
      <c r="O6" s="545"/>
      <c r="P6" s="545"/>
      <c r="R6" s="1"/>
      <c r="S6" s="252"/>
    </row>
    <row r="7" spans="1:16" ht="15.75" customHeight="1">
      <c r="A7" s="258"/>
      <c r="B7" s="18">
        <v>2012</v>
      </c>
      <c r="C7" s="18">
        <v>2011</v>
      </c>
      <c r="D7" s="18">
        <v>2010</v>
      </c>
      <c r="E7" s="18">
        <v>2012</v>
      </c>
      <c r="F7" s="18">
        <v>2011</v>
      </c>
      <c r="G7" s="18">
        <v>2010</v>
      </c>
      <c r="H7" s="18">
        <v>2012</v>
      </c>
      <c r="I7" s="18">
        <v>2011</v>
      </c>
      <c r="J7" s="18">
        <v>2010</v>
      </c>
      <c r="K7" s="18">
        <v>2012</v>
      </c>
      <c r="L7" s="18">
        <v>2011</v>
      </c>
      <c r="M7" s="18">
        <v>2010</v>
      </c>
      <c r="N7" s="18">
        <v>2012</v>
      </c>
      <c r="O7" s="18">
        <v>2011</v>
      </c>
      <c r="P7" s="18">
        <v>2010</v>
      </c>
    </row>
    <row r="8" spans="1:18" s="5" customFormat="1" ht="19.5" customHeight="1">
      <c r="A8" s="19" t="s">
        <v>140</v>
      </c>
      <c r="B8" s="86">
        <v>126</v>
      </c>
      <c r="C8" s="86">
        <v>127</v>
      </c>
      <c r="D8" s="86">
        <v>132</v>
      </c>
      <c r="E8" s="87">
        <v>25721</v>
      </c>
      <c r="F8" s="87">
        <v>26222.244</v>
      </c>
      <c r="G8" s="87">
        <v>29060.57920518</v>
      </c>
      <c r="H8" s="87">
        <v>-502.849</v>
      </c>
      <c r="I8" s="87">
        <v>1862.74271</v>
      </c>
      <c r="J8" s="87">
        <v>3267.3572051799965</v>
      </c>
      <c r="K8" s="87">
        <v>270017.1388976233</v>
      </c>
      <c r="L8" s="87">
        <v>284256</v>
      </c>
      <c r="M8" s="87">
        <v>320951.34339243005</v>
      </c>
      <c r="N8" s="88">
        <v>66</v>
      </c>
      <c r="O8" s="88">
        <v>64.56376653541932</v>
      </c>
      <c r="P8" s="88">
        <v>69.33873196455005</v>
      </c>
      <c r="Q8" s="262"/>
      <c r="R8" s="261"/>
    </row>
    <row r="9" spans="1:18" s="5" customFormat="1" ht="15" customHeight="1">
      <c r="A9" s="20" t="s">
        <v>141</v>
      </c>
      <c r="B9" s="89">
        <v>12</v>
      </c>
      <c r="C9" s="89">
        <v>11</v>
      </c>
      <c r="D9" s="89">
        <v>14</v>
      </c>
      <c r="E9" s="90">
        <v>8951.508</v>
      </c>
      <c r="F9" s="90">
        <v>8712.466</v>
      </c>
      <c r="G9" s="90">
        <v>10739.17270128</v>
      </c>
      <c r="H9" s="90">
        <v>236.634</v>
      </c>
      <c r="I9" s="90">
        <v>395.93818</v>
      </c>
      <c r="J9" s="90">
        <v>23.589701279999645</v>
      </c>
      <c r="K9" s="90">
        <v>85343.347343475</v>
      </c>
      <c r="L9" s="90">
        <v>95443</v>
      </c>
      <c r="M9" s="90">
        <v>112790.63792837001</v>
      </c>
      <c r="N9" s="91">
        <v>20.80286180731991</v>
      </c>
      <c r="O9" s="91">
        <v>23.791897438473438</v>
      </c>
      <c r="P9" s="91">
        <v>24.367431302081663</v>
      </c>
      <c r="Q9" s="29"/>
      <c r="R9" s="261"/>
    </row>
    <row r="10" spans="1:18" s="5" customFormat="1" ht="15" customHeight="1">
      <c r="A10" s="20" t="s">
        <v>192</v>
      </c>
      <c r="B10" s="89">
        <v>14</v>
      </c>
      <c r="C10" s="89">
        <v>14</v>
      </c>
      <c r="D10" s="89">
        <v>14</v>
      </c>
      <c r="E10" s="90">
        <v>351.308</v>
      </c>
      <c r="F10" s="90">
        <v>390.625</v>
      </c>
      <c r="G10" s="90">
        <v>388.9965380500001</v>
      </c>
      <c r="H10" s="90">
        <v>-39.317</v>
      </c>
      <c r="I10" s="90">
        <v>1.71732</v>
      </c>
      <c r="J10" s="90">
        <v>-73.9774619499999</v>
      </c>
      <c r="K10" s="90">
        <v>12208.533836439998</v>
      </c>
      <c r="L10" s="90">
        <v>12150</v>
      </c>
      <c r="M10" s="90">
        <v>14879.69683852</v>
      </c>
      <c r="N10" s="91">
        <v>2.9758903321111427</v>
      </c>
      <c r="O10" s="91">
        <v>2.749155954586332</v>
      </c>
      <c r="P10" s="91">
        <v>3.2146284227836497</v>
      </c>
      <c r="Q10" s="29"/>
      <c r="R10" s="261"/>
    </row>
    <row r="11" spans="1:18" s="5" customFormat="1" ht="15" customHeight="1">
      <c r="A11" s="20" t="s">
        <v>193</v>
      </c>
      <c r="B11" s="89">
        <v>12</v>
      </c>
      <c r="C11" s="89">
        <v>12</v>
      </c>
      <c r="D11" s="89">
        <v>13</v>
      </c>
      <c r="E11" s="90">
        <v>1247.347</v>
      </c>
      <c r="F11" s="90">
        <v>1233.069</v>
      </c>
      <c r="G11" s="90">
        <v>1205.55100412</v>
      </c>
      <c r="H11" s="90">
        <v>14.278</v>
      </c>
      <c r="I11" s="90">
        <v>31.14561</v>
      </c>
      <c r="J11" s="90">
        <v>92.42200412000011</v>
      </c>
      <c r="K11" s="90">
        <v>21184.840759704002</v>
      </c>
      <c r="L11" s="90">
        <v>26170</v>
      </c>
      <c r="M11" s="90">
        <v>28762.296245459995</v>
      </c>
      <c r="N11" s="91">
        <v>5.1639094135894</v>
      </c>
      <c r="O11" s="91">
        <v>6.265774839700456</v>
      </c>
      <c r="P11" s="91">
        <v>6.213842662158407</v>
      </c>
      <c r="Q11" s="29"/>
      <c r="R11" s="261"/>
    </row>
    <row r="12" spans="1:18" s="5" customFormat="1" ht="15" customHeight="1">
      <c r="A12" s="20" t="s">
        <v>142</v>
      </c>
      <c r="B12" s="89">
        <v>9</v>
      </c>
      <c r="C12" s="89">
        <v>9</v>
      </c>
      <c r="D12" s="89">
        <v>9</v>
      </c>
      <c r="E12" s="90">
        <v>522.882</v>
      </c>
      <c r="F12" s="90">
        <v>529.381</v>
      </c>
      <c r="G12" s="90">
        <v>522.3300935</v>
      </c>
      <c r="H12" s="90">
        <v>-6.499</v>
      </c>
      <c r="I12" s="90">
        <v>9.20941</v>
      </c>
      <c r="J12" s="90">
        <v>-41.370906500000046</v>
      </c>
      <c r="K12" s="90">
        <v>3190.5337043000004</v>
      </c>
      <c r="L12" s="90">
        <v>2656</v>
      </c>
      <c r="M12" s="90">
        <v>3376.7811651300003</v>
      </c>
      <c r="N12" s="91">
        <v>0.7777083253487355</v>
      </c>
      <c r="O12" s="91">
        <v>0.7092400048735005</v>
      </c>
      <c r="P12" s="91">
        <v>0.7295240507082188</v>
      </c>
      <c r="Q12" s="29"/>
      <c r="R12" s="261"/>
    </row>
    <row r="13" spans="1:18" s="5" customFormat="1" ht="15" customHeight="1">
      <c r="A13" s="20" t="s">
        <v>194</v>
      </c>
      <c r="B13" s="89">
        <v>13</v>
      </c>
      <c r="C13" s="89">
        <v>13</v>
      </c>
      <c r="D13" s="89">
        <v>13</v>
      </c>
      <c r="E13" s="90">
        <v>542.551</v>
      </c>
      <c r="F13" s="90">
        <v>887.493</v>
      </c>
      <c r="G13" s="90">
        <v>875.8739372699999</v>
      </c>
      <c r="H13" s="90">
        <v>-344.942</v>
      </c>
      <c r="I13" s="90">
        <v>12.82951</v>
      </c>
      <c r="J13" s="90">
        <v>171.17593726999996</v>
      </c>
      <c r="K13" s="90">
        <v>48317.89684943</v>
      </c>
      <c r="L13" s="90">
        <v>40205</v>
      </c>
      <c r="M13" s="90">
        <v>31605.911543500002</v>
      </c>
      <c r="N13" s="91">
        <v>11.77772564900315</v>
      </c>
      <c r="O13" s="91">
        <v>6.216011931800418</v>
      </c>
      <c r="P13" s="91">
        <v>6.8281808882489745</v>
      </c>
      <c r="Q13" s="29"/>
      <c r="R13" s="261"/>
    </row>
    <row r="14" spans="1:18" s="5" customFormat="1" ht="15" customHeight="1">
      <c r="A14" s="20" t="s">
        <v>143</v>
      </c>
      <c r="B14" s="89">
        <v>10</v>
      </c>
      <c r="C14" s="89">
        <v>11</v>
      </c>
      <c r="D14" s="89">
        <v>11</v>
      </c>
      <c r="E14" s="90">
        <v>875.138</v>
      </c>
      <c r="F14" s="90">
        <v>990.292</v>
      </c>
      <c r="G14" s="90">
        <v>970.0747508999999</v>
      </c>
      <c r="H14" s="90">
        <v>-115.154</v>
      </c>
      <c r="I14" s="90">
        <v>9.83548</v>
      </c>
      <c r="J14" s="90">
        <v>281.0887508999999</v>
      </c>
      <c r="K14" s="90">
        <v>7078.228389594999</v>
      </c>
      <c r="L14" s="90">
        <v>7243</v>
      </c>
      <c r="M14" s="90">
        <v>7455.10619669</v>
      </c>
      <c r="N14" s="91">
        <v>1.7253530780410764</v>
      </c>
      <c r="O14" s="91">
        <v>1.2232519903615033</v>
      </c>
      <c r="P14" s="91">
        <v>1.610610520821195</v>
      </c>
      <c r="Q14" s="29"/>
      <c r="R14" s="261"/>
    </row>
    <row r="15" spans="1:18" s="5" customFormat="1" ht="15" customHeight="1">
      <c r="A15" s="20" t="s">
        <v>195</v>
      </c>
      <c r="B15" s="89">
        <v>15</v>
      </c>
      <c r="C15" s="89">
        <v>15</v>
      </c>
      <c r="D15" s="89">
        <v>13</v>
      </c>
      <c r="E15" s="90">
        <v>1195.126</v>
      </c>
      <c r="F15" s="90">
        <v>1246.618</v>
      </c>
      <c r="G15" s="90">
        <v>1148.73766054</v>
      </c>
      <c r="H15" s="90">
        <v>-51.492</v>
      </c>
      <c r="I15" s="90">
        <v>40.49024</v>
      </c>
      <c r="J15" s="90">
        <v>20.383660539999937</v>
      </c>
      <c r="K15" s="90">
        <v>9739.462905933</v>
      </c>
      <c r="L15" s="90">
        <v>8140</v>
      </c>
      <c r="M15" s="90">
        <v>7102.61732153</v>
      </c>
      <c r="N15" s="91">
        <v>2.374042115950977</v>
      </c>
      <c r="O15" s="91">
        <v>1.2741744836884858</v>
      </c>
      <c r="P15" s="91">
        <v>1.5344583808212058</v>
      </c>
      <c r="Q15" s="29"/>
      <c r="R15" s="261"/>
    </row>
    <row r="16" spans="1:18" s="5" customFormat="1" ht="15" customHeight="1">
      <c r="A16" s="20" t="s">
        <v>144</v>
      </c>
      <c r="B16" s="89">
        <v>14</v>
      </c>
      <c r="C16" s="89">
        <v>14</v>
      </c>
      <c r="D16" s="89">
        <v>15</v>
      </c>
      <c r="E16" s="90">
        <v>1013.388</v>
      </c>
      <c r="F16" s="90">
        <v>975.595</v>
      </c>
      <c r="G16" s="90">
        <v>1091.1421664800002</v>
      </c>
      <c r="H16" s="90">
        <v>37.793</v>
      </c>
      <c r="I16" s="90">
        <v>39.82013</v>
      </c>
      <c r="J16" s="90">
        <v>168.56616648000022</v>
      </c>
      <c r="K16" s="90">
        <v>17372.353238707</v>
      </c>
      <c r="L16" s="90">
        <v>14035</v>
      </c>
      <c r="M16" s="90">
        <v>19156.86643646</v>
      </c>
      <c r="N16" s="91">
        <v>4.234596778097888</v>
      </c>
      <c r="O16" s="91">
        <v>2.3686275093966604</v>
      </c>
      <c r="P16" s="91">
        <v>4.138673523152216</v>
      </c>
      <c r="Q16" s="29"/>
      <c r="R16" s="261"/>
    </row>
    <row r="17" spans="1:18" s="5" customFormat="1" ht="15" customHeight="1">
      <c r="A17" s="20" t="s">
        <v>145</v>
      </c>
      <c r="B17" s="89">
        <v>5</v>
      </c>
      <c r="C17" s="89">
        <v>5</v>
      </c>
      <c r="D17" s="89">
        <v>5</v>
      </c>
      <c r="E17" s="90">
        <v>8037.051</v>
      </c>
      <c r="F17" s="90">
        <v>7933.625</v>
      </c>
      <c r="G17" s="90">
        <v>7638.504838239999</v>
      </c>
      <c r="H17" s="90">
        <v>103.426</v>
      </c>
      <c r="I17" s="90">
        <v>116.39845</v>
      </c>
      <c r="J17" s="90">
        <v>105.57683823999923</v>
      </c>
      <c r="K17" s="90">
        <v>62317.11399648</v>
      </c>
      <c r="L17" s="90">
        <v>74058</v>
      </c>
      <c r="M17" s="90">
        <v>90768.93228479999</v>
      </c>
      <c r="N17" s="91">
        <v>15.19010386928408</v>
      </c>
      <c r="O17" s="91">
        <v>18.834928550854517</v>
      </c>
      <c r="P17" s="91">
        <v>19.609834312824955</v>
      </c>
      <c r="Q17" s="29"/>
      <c r="R17" s="261"/>
    </row>
    <row r="18" spans="1:18" s="5" customFormat="1" ht="15" customHeight="1">
      <c r="A18" s="20" t="s">
        <v>196</v>
      </c>
      <c r="B18" s="89">
        <v>22</v>
      </c>
      <c r="C18" s="89">
        <v>23</v>
      </c>
      <c r="D18" s="89">
        <v>25</v>
      </c>
      <c r="E18" s="90">
        <v>2985.502</v>
      </c>
      <c r="F18" s="90">
        <v>3323.08</v>
      </c>
      <c r="G18" s="90">
        <v>4480.195514800001</v>
      </c>
      <c r="H18" s="90">
        <v>-337.578</v>
      </c>
      <c r="I18" s="90">
        <v>1205.35838</v>
      </c>
      <c r="J18" s="90">
        <v>2519.902514800001</v>
      </c>
      <c r="K18" s="90">
        <v>3264.827873559</v>
      </c>
      <c r="L18" s="90">
        <v>4157</v>
      </c>
      <c r="M18" s="90">
        <v>5052.49743197</v>
      </c>
      <c r="N18" s="91">
        <v>0.7958178955061423</v>
      </c>
      <c r="O18" s="91">
        <v>1.1305668126332167</v>
      </c>
      <c r="P18" s="91">
        <v>1.0915479009495501</v>
      </c>
      <c r="Q18" s="29"/>
      <c r="R18" s="261"/>
    </row>
    <row r="19" spans="1:18" s="5" customFormat="1" ht="19.5" customHeight="1">
      <c r="A19" s="21" t="s">
        <v>146</v>
      </c>
      <c r="B19" s="92">
        <v>20</v>
      </c>
      <c r="C19" s="92">
        <v>22</v>
      </c>
      <c r="D19" s="92">
        <v>21</v>
      </c>
      <c r="E19" s="93">
        <v>23264.956</v>
      </c>
      <c r="F19" s="93">
        <v>16431.487999999998</v>
      </c>
      <c r="G19" s="93">
        <v>11467.729832230001</v>
      </c>
      <c r="H19" s="93">
        <v>6833.468</v>
      </c>
      <c r="I19" s="93">
        <v>1122.02732</v>
      </c>
      <c r="J19" s="93">
        <v>400.52383223000106</v>
      </c>
      <c r="K19" s="93">
        <v>140230.970876606</v>
      </c>
      <c r="L19" s="93">
        <v>131388</v>
      </c>
      <c r="M19" s="93">
        <v>141923.20637078</v>
      </c>
      <c r="N19" s="94">
        <v>34</v>
      </c>
      <c r="O19" s="94">
        <v>35.43616362335565</v>
      </c>
      <c r="P19" s="94">
        <v>30.66126803544995</v>
      </c>
      <c r="Q19" s="29"/>
      <c r="R19" s="261"/>
    </row>
    <row r="20" spans="1:18" s="5" customFormat="1" ht="15" customHeight="1">
      <c r="A20" s="20" t="s">
        <v>197</v>
      </c>
      <c r="B20" s="89">
        <v>10</v>
      </c>
      <c r="C20" s="89">
        <v>11</v>
      </c>
      <c r="D20" s="89">
        <v>8</v>
      </c>
      <c r="E20" s="90">
        <v>22717.471</v>
      </c>
      <c r="F20" s="90">
        <v>15865.122</v>
      </c>
      <c r="G20" s="90">
        <v>7554.45948243</v>
      </c>
      <c r="H20" s="90">
        <v>6852.349</v>
      </c>
      <c r="I20" s="90">
        <v>1102.75954</v>
      </c>
      <c r="J20" s="90">
        <v>393.0094824300004</v>
      </c>
      <c r="K20" s="90">
        <v>129042.25780177097</v>
      </c>
      <c r="L20" s="90">
        <v>120028</v>
      </c>
      <c r="M20" s="90">
        <v>117806.22788302001</v>
      </c>
      <c r="N20" s="91">
        <v>31.454686743782062</v>
      </c>
      <c r="O20" s="91">
        <v>30.9324430903124</v>
      </c>
      <c r="P20" s="91">
        <v>25.451005665203546</v>
      </c>
      <c r="Q20" s="29"/>
      <c r="R20" s="261"/>
    </row>
    <row r="21" spans="1:18" s="5" customFormat="1" ht="15" customHeight="1">
      <c r="A21" s="20" t="s">
        <v>147</v>
      </c>
      <c r="B21" s="89">
        <v>2</v>
      </c>
      <c r="C21" s="89">
        <v>2</v>
      </c>
      <c r="D21" s="89">
        <v>2</v>
      </c>
      <c r="E21" s="90">
        <v>343.955</v>
      </c>
      <c r="F21" s="90">
        <v>343.955</v>
      </c>
      <c r="G21" s="90">
        <v>337.2154351</v>
      </c>
      <c r="H21" s="90">
        <v>0</v>
      </c>
      <c r="I21" s="90">
        <v>6.68907</v>
      </c>
      <c r="J21" s="90">
        <v>8.944435099999964</v>
      </c>
      <c r="K21" s="90">
        <v>8781.565826995</v>
      </c>
      <c r="L21" s="90">
        <v>9033</v>
      </c>
      <c r="M21" s="90">
        <v>7804.856741379999</v>
      </c>
      <c r="N21" s="91">
        <v>2.1405499788476137</v>
      </c>
      <c r="O21" s="91">
        <v>1.9199700460187183</v>
      </c>
      <c r="P21" s="91">
        <v>1.6861710684617857</v>
      </c>
      <c r="Q21" s="29"/>
      <c r="R21" s="261"/>
    </row>
    <row r="22" spans="1:18" s="5" customFormat="1" ht="15" customHeight="1">
      <c r="A22" s="20" t="s">
        <v>198</v>
      </c>
      <c r="B22" s="89">
        <v>8</v>
      </c>
      <c r="C22" s="89">
        <v>9</v>
      </c>
      <c r="D22" s="89">
        <v>11</v>
      </c>
      <c r="E22" s="90">
        <v>203.53</v>
      </c>
      <c r="F22" s="90">
        <v>222.411</v>
      </c>
      <c r="G22" s="90">
        <v>3576.0549147</v>
      </c>
      <c r="H22" s="90">
        <v>-18.881</v>
      </c>
      <c r="I22" s="90">
        <v>12.57871</v>
      </c>
      <c r="J22" s="90">
        <v>-1.4300852999999734</v>
      </c>
      <c r="K22" s="90">
        <v>2407.1472478399996</v>
      </c>
      <c r="L22" s="90">
        <v>2328</v>
      </c>
      <c r="M22" s="90">
        <v>16312.121746379999</v>
      </c>
      <c r="N22" s="91">
        <v>0.5867540131177492</v>
      </c>
      <c r="O22" s="91">
        <v>2.5837504870245347</v>
      </c>
      <c r="P22" s="91">
        <v>3.524091301784618</v>
      </c>
      <c r="Q22" s="29"/>
      <c r="R22" s="261"/>
    </row>
    <row r="23" spans="1:18" s="5" customFormat="1" ht="19.5" customHeight="1">
      <c r="A23" s="22" t="s">
        <v>199</v>
      </c>
      <c r="B23" s="95">
        <v>146</v>
      </c>
      <c r="C23" s="95">
        <v>149</v>
      </c>
      <c r="D23" s="95">
        <v>153</v>
      </c>
      <c r="E23" s="96">
        <v>48986</v>
      </c>
      <c r="F23" s="96">
        <v>42653.731999999996</v>
      </c>
      <c r="G23" s="96">
        <v>40528.30903741</v>
      </c>
      <c r="H23" s="96">
        <v>6330.62</v>
      </c>
      <c r="I23" s="96">
        <v>2984.7700299999997</v>
      </c>
      <c r="J23" s="96">
        <v>3668.3090374099993</v>
      </c>
      <c r="K23" s="96">
        <v>410248</v>
      </c>
      <c r="L23" s="96">
        <v>415644</v>
      </c>
      <c r="M23" s="96">
        <v>462874.54976321006</v>
      </c>
      <c r="N23" s="97">
        <v>100</v>
      </c>
      <c r="O23" s="97">
        <v>100</v>
      </c>
      <c r="P23" s="97">
        <v>100</v>
      </c>
      <c r="Q23" s="29"/>
      <c r="R23" s="261"/>
    </row>
    <row r="24" spans="1:18" s="5" customFormat="1" ht="19.5" customHeight="1">
      <c r="A24" s="23" t="s">
        <v>150</v>
      </c>
      <c r="B24" s="86"/>
      <c r="C24" s="86"/>
      <c r="D24" s="86"/>
      <c r="E24" s="98"/>
      <c r="F24" s="98"/>
      <c r="G24" s="98"/>
      <c r="H24" s="98"/>
      <c r="I24" s="98"/>
      <c r="J24" s="98"/>
      <c r="K24" s="98"/>
      <c r="L24" s="98"/>
      <c r="M24" s="98"/>
      <c r="O24" s="99"/>
      <c r="P24" s="99"/>
      <c r="Q24" s="29"/>
      <c r="R24" s="263"/>
    </row>
    <row r="25" spans="1:18" s="5" customFormat="1" ht="15" customHeight="1">
      <c r="A25" s="20" t="s">
        <v>200</v>
      </c>
      <c r="B25" s="89">
        <v>35</v>
      </c>
      <c r="C25" s="89">
        <v>35</v>
      </c>
      <c r="D25" s="89">
        <v>35</v>
      </c>
      <c r="E25" s="90">
        <v>32712.943</v>
      </c>
      <c r="F25" s="90">
        <v>33323.296</v>
      </c>
      <c r="G25" s="90">
        <v>30681.295364640002</v>
      </c>
      <c r="H25" s="90">
        <v>-610.353</v>
      </c>
      <c r="I25" s="90">
        <v>1732.9041</v>
      </c>
      <c r="J25" s="90">
        <v>884.6683646400015</v>
      </c>
      <c r="K25" s="90">
        <v>372344</v>
      </c>
      <c r="L25" s="90">
        <v>376576</v>
      </c>
      <c r="M25" s="90">
        <v>413015.12274199014</v>
      </c>
      <c r="N25" s="91">
        <v>91.6</v>
      </c>
      <c r="O25" s="91">
        <v>89.34512046394376</v>
      </c>
      <c r="P25" s="91">
        <v>89.22830666608776</v>
      </c>
      <c r="Q25" s="29"/>
      <c r="R25" s="264"/>
    </row>
    <row r="26" spans="1:18" s="5" customFormat="1" ht="15" customHeight="1">
      <c r="A26" s="20" t="s">
        <v>201</v>
      </c>
      <c r="B26" s="89"/>
      <c r="C26" s="89"/>
      <c r="D26" s="89"/>
      <c r="E26" s="90"/>
      <c r="F26" s="90"/>
      <c r="G26" s="90"/>
      <c r="H26" s="90"/>
      <c r="I26" s="90"/>
      <c r="J26" s="90"/>
      <c r="K26" s="90"/>
      <c r="L26" s="90"/>
      <c r="M26" s="90"/>
      <c r="N26" s="91"/>
      <c r="O26" s="91"/>
      <c r="P26" s="91"/>
      <c r="Q26" s="29"/>
      <c r="R26" s="265"/>
    </row>
    <row r="27" spans="1:18" s="5" customFormat="1" ht="15" customHeight="1">
      <c r="A27" s="24" t="s">
        <v>151</v>
      </c>
      <c r="B27" s="89">
        <v>10</v>
      </c>
      <c r="C27" s="89">
        <v>10</v>
      </c>
      <c r="D27" s="89">
        <v>14</v>
      </c>
      <c r="E27" s="90">
        <v>2478.473</v>
      </c>
      <c r="F27" s="90">
        <v>2783.773</v>
      </c>
      <c r="G27" s="90">
        <v>3639.54762115</v>
      </c>
      <c r="H27" s="90">
        <v>-305.3</v>
      </c>
      <c r="I27" s="90">
        <v>1388.41857</v>
      </c>
      <c r="J27" s="90">
        <v>2472.25062115</v>
      </c>
      <c r="K27" s="90">
        <v>18357.517618935</v>
      </c>
      <c r="L27" s="90">
        <v>18161</v>
      </c>
      <c r="M27" s="90">
        <v>28166.86892356</v>
      </c>
      <c r="N27" s="91">
        <v>3.7</v>
      </c>
      <c r="O27" s="91">
        <v>5.701881519143309</v>
      </c>
      <c r="P27" s="91">
        <v>6.085205794522328</v>
      </c>
      <c r="Q27" s="29"/>
      <c r="R27" s="264"/>
    </row>
    <row r="28" spans="1:18" s="5" customFormat="1" ht="15" customHeight="1">
      <c r="A28" s="24" t="s">
        <v>152</v>
      </c>
      <c r="B28" s="89">
        <v>11</v>
      </c>
      <c r="C28" s="89">
        <v>15</v>
      </c>
      <c r="D28" s="89">
        <v>15</v>
      </c>
      <c r="E28" s="90">
        <v>5767.003</v>
      </c>
      <c r="F28" s="90">
        <v>2355.827</v>
      </c>
      <c r="G28" s="90">
        <v>2253.84116714</v>
      </c>
      <c r="H28" s="90">
        <v>3411.176</v>
      </c>
      <c r="I28" s="90">
        <v>-202.88098</v>
      </c>
      <c r="J28" s="90">
        <v>269.0641671399999</v>
      </c>
      <c r="K28" s="90">
        <v>8547.840739149</v>
      </c>
      <c r="L28" s="90">
        <v>10933</v>
      </c>
      <c r="M28" s="90">
        <v>10437.991667250002</v>
      </c>
      <c r="N28" s="91">
        <v>2.6</v>
      </c>
      <c r="O28" s="91">
        <v>2.342107273422593</v>
      </c>
      <c r="P28" s="91">
        <v>2.2550368501767273</v>
      </c>
      <c r="Q28" s="29"/>
      <c r="R28" s="265"/>
    </row>
    <row r="29" spans="1:18" s="5" customFormat="1" ht="15" customHeight="1">
      <c r="A29" s="24" t="s">
        <v>153</v>
      </c>
      <c r="B29" s="89">
        <v>13</v>
      </c>
      <c r="C29" s="89">
        <v>13</v>
      </c>
      <c r="D29" s="89">
        <v>17</v>
      </c>
      <c r="E29" s="90">
        <v>5907.901</v>
      </c>
      <c r="F29" s="90">
        <v>1342.297</v>
      </c>
      <c r="G29" s="90">
        <v>1086.11478441</v>
      </c>
      <c r="H29" s="90">
        <v>4565.604</v>
      </c>
      <c r="I29" s="90">
        <v>10.71836</v>
      </c>
      <c r="J29" s="90">
        <v>-933.14121559</v>
      </c>
      <c r="K29" s="90">
        <v>4172.8741350420005</v>
      </c>
      <c r="L29" s="90">
        <v>4498</v>
      </c>
      <c r="M29" s="90">
        <v>5976.965381360001</v>
      </c>
      <c r="N29" s="91">
        <v>0.8</v>
      </c>
      <c r="O29" s="91">
        <v>1.6228814162375067</v>
      </c>
      <c r="P29" s="91">
        <v>1.2912711196624658</v>
      </c>
      <c r="Q29" s="29"/>
      <c r="R29" s="265"/>
    </row>
    <row r="30" spans="1:18" s="5" customFormat="1" ht="15" customHeight="1">
      <c r="A30" s="24" t="s">
        <v>154</v>
      </c>
      <c r="B30" s="89">
        <v>77</v>
      </c>
      <c r="C30" s="89">
        <v>76</v>
      </c>
      <c r="D30" s="89">
        <v>72</v>
      </c>
      <c r="E30" s="90">
        <v>2120.438</v>
      </c>
      <c r="F30" s="90">
        <v>2848.537</v>
      </c>
      <c r="G30" s="90">
        <v>2867.51010007</v>
      </c>
      <c r="H30" s="90">
        <v>-730.507</v>
      </c>
      <c r="I30" s="90">
        <v>55.76213</v>
      </c>
      <c r="J30" s="90">
        <v>975.0401000700001</v>
      </c>
      <c r="K30" s="90">
        <v>6826</v>
      </c>
      <c r="L30" s="90">
        <v>5476</v>
      </c>
      <c r="M30" s="90">
        <v>5277.601049049998</v>
      </c>
      <c r="N30" s="91">
        <v>1.3</v>
      </c>
      <c r="O30" s="91">
        <v>0.9880093272528221</v>
      </c>
      <c r="P30" s="91">
        <v>1.140179569550719</v>
      </c>
      <c r="Q30" s="29"/>
      <c r="R30" s="265"/>
    </row>
    <row r="31" spans="1:18" s="5" customFormat="1" ht="19.5" customHeight="1">
      <c r="A31" s="22" t="s">
        <v>199</v>
      </c>
      <c r="B31" s="95">
        <v>146</v>
      </c>
      <c r="C31" s="95">
        <v>149</v>
      </c>
      <c r="D31" s="95">
        <v>153</v>
      </c>
      <c r="E31" s="96">
        <v>48986</v>
      </c>
      <c r="F31" s="96">
        <v>42653.73</v>
      </c>
      <c r="G31" s="96">
        <v>40528.309</v>
      </c>
      <c r="H31" s="96">
        <v>6330.62</v>
      </c>
      <c r="I31" s="96">
        <v>1252.0180800000003</v>
      </c>
      <c r="J31" s="96">
        <v>3668.309000000001</v>
      </c>
      <c r="K31" s="96">
        <v>410248</v>
      </c>
      <c r="L31" s="96">
        <v>415644</v>
      </c>
      <c r="M31" s="96">
        <v>462874.5497632101</v>
      </c>
      <c r="N31" s="97">
        <v>100</v>
      </c>
      <c r="O31" s="97">
        <v>100</v>
      </c>
      <c r="P31" s="97">
        <v>100</v>
      </c>
      <c r="Q31" s="29"/>
      <c r="R31" s="261"/>
    </row>
    <row r="32" spans="1:17" ht="11.25">
      <c r="A32" s="11" t="s">
        <v>272</v>
      </c>
      <c r="Q32" s="29"/>
    </row>
    <row r="33" ht="11.25">
      <c r="K33" s="266"/>
    </row>
    <row r="34" spans="5:11" ht="11.25">
      <c r="E34" s="43"/>
      <c r="K34" s="266"/>
    </row>
    <row r="35" ht="11.25">
      <c r="K35" s="266"/>
    </row>
    <row r="36" ht="11.25">
      <c r="K36" s="266"/>
    </row>
    <row r="37" spans="4:16" ht="11.25">
      <c r="D37" s="1"/>
      <c r="E37" s="1"/>
      <c r="F37" s="31"/>
      <c r="G37" s="1"/>
      <c r="H37" s="1"/>
      <c r="I37" s="1"/>
      <c r="J37" s="1"/>
      <c r="K37" s="1"/>
      <c r="L37" s="1"/>
      <c r="M37" s="1"/>
      <c r="N37" s="1"/>
      <c r="O37" s="1"/>
      <c r="P37" s="1"/>
    </row>
    <row r="38" spans="4:16" ht="11.25">
      <c r="D38" s="1"/>
      <c r="E38" s="1"/>
      <c r="F38" s="1"/>
      <c r="G38" s="1"/>
      <c r="H38" s="1"/>
      <c r="I38" s="1"/>
      <c r="J38" s="1"/>
      <c r="K38" s="1"/>
      <c r="L38" s="1"/>
      <c r="M38" s="1"/>
      <c r="N38" s="1"/>
      <c r="O38" s="1"/>
      <c r="P38" s="1"/>
    </row>
    <row r="39" ht="11.25">
      <c r="K39" s="266"/>
    </row>
    <row r="40" ht="11.25">
      <c r="K40" s="266"/>
    </row>
    <row r="41" ht="11.25">
      <c r="K41" s="266"/>
    </row>
    <row r="42" ht="11.25">
      <c r="K42" s="266"/>
    </row>
    <row r="43" ht="11.25">
      <c r="K43" s="266"/>
    </row>
    <row r="44" ht="11.25">
      <c r="K44" s="266"/>
    </row>
    <row r="45" ht="11.25">
      <c r="K45" s="266"/>
    </row>
    <row r="46" ht="11.25">
      <c r="K46" s="266"/>
    </row>
    <row r="47" ht="11.25">
      <c r="K47" s="266"/>
    </row>
    <row r="48" ht="11.25">
      <c r="K48" s="266"/>
    </row>
    <row r="49" ht="11.25">
      <c r="K49" s="266"/>
    </row>
    <row r="50" ht="11.25">
      <c r="K50" s="266"/>
    </row>
    <row r="51" ht="11.25">
      <c r="K51" s="266"/>
    </row>
    <row r="52" ht="11.25">
      <c r="K52" s="266"/>
    </row>
    <row r="53" ht="11.25">
      <c r="K53" s="266"/>
    </row>
    <row r="54" ht="11.25">
      <c r="K54" s="266"/>
    </row>
    <row r="55" ht="11.25">
      <c r="K55" s="266"/>
    </row>
    <row r="56" ht="11.25">
      <c r="K56" s="266"/>
    </row>
    <row r="57" ht="11.25">
      <c r="K57" s="266"/>
    </row>
    <row r="58" ht="11.25">
      <c r="K58" s="266"/>
    </row>
    <row r="59" ht="11.25">
      <c r="K59" s="266"/>
    </row>
    <row r="60" ht="11.25">
      <c r="K60" s="266"/>
    </row>
    <row r="61" ht="11.25">
      <c r="K61" s="266"/>
    </row>
    <row r="62" ht="11.25">
      <c r="K62" s="266"/>
    </row>
    <row r="63" ht="11.25">
      <c r="K63" s="266"/>
    </row>
    <row r="64" ht="11.25">
      <c r="K64" s="266"/>
    </row>
    <row r="65" ht="11.25">
      <c r="K65" s="266"/>
    </row>
  </sheetData>
  <sheetProtection/>
  <mergeCells count="8">
    <mergeCell ref="A3:K3"/>
    <mergeCell ref="N6:P6"/>
    <mergeCell ref="E5:J5"/>
    <mergeCell ref="K5:P5"/>
    <mergeCell ref="E6:G6"/>
    <mergeCell ref="H6:J6"/>
    <mergeCell ref="K6:M6"/>
    <mergeCell ref="B5:D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20.xml><?xml version="1.0" encoding="utf-8"?>
<worksheet xmlns="http://schemas.openxmlformats.org/spreadsheetml/2006/main" xmlns:r="http://schemas.openxmlformats.org/officeDocument/2006/relationships">
  <dimension ref="A2:AP38"/>
  <sheetViews>
    <sheetView showGridLines="0" zoomScaleSheetLayoutView="100" zoomScalePageLayoutView="0" workbookViewId="0" topLeftCell="A1">
      <selection activeCell="A1" sqref="A1"/>
    </sheetView>
  </sheetViews>
  <sheetFormatPr defaultColWidth="11.57421875" defaultRowHeight="12.75"/>
  <cols>
    <col min="1" max="1" width="50.7109375" style="1" customWidth="1"/>
    <col min="2" max="7" width="5.7109375" style="1" customWidth="1"/>
    <col min="8" max="9" width="5.7109375" style="8" customWidth="1"/>
    <col min="10" max="10" width="5.7109375" style="39" customWidth="1"/>
    <col min="11" max="16" width="5.7109375" style="1" customWidth="1"/>
    <col min="17" max="42" width="11.57421875" style="1" customWidth="1"/>
    <col min="43" max="16384" width="11.57421875" style="36" customWidth="1"/>
  </cols>
  <sheetData>
    <row r="1" ht="14.25" customHeight="1"/>
    <row r="2" spans="1:42" s="189" customFormat="1" ht="12.75" customHeight="1">
      <c r="A2" s="60"/>
      <c r="B2" s="60"/>
      <c r="C2" s="60"/>
      <c r="D2" s="60"/>
      <c r="E2" s="60"/>
      <c r="F2" s="60"/>
      <c r="G2" s="60"/>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row>
    <row r="3" spans="1:42" s="189" customFormat="1" ht="19.5" customHeight="1">
      <c r="A3" s="529" t="s">
        <v>492</v>
      </c>
      <c r="B3" s="529"/>
      <c r="C3" s="529"/>
      <c r="D3" s="529"/>
      <c r="E3" s="529"/>
      <c r="F3" s="529"/>
      <c r="G3" s="529"/>
      <c r="H3" s="379"/>
      <c r="I3" s="156"/>
      <c r="J3" s="156"/>
      <c r="K3" s="156"/>
      <c r="L3" s="156"/>
      <c r="M3" s="156"/>
      <c r="N3" s="156"/>
      <c r="O3" s="156"/>
      <c r="P3" s="26" t="s">
        <v>377</v>
      </c>
      <c r="Q3" s="17"/>
      <c r="R3" s="17"/>
      <c r="S3" s="17"/>
      <c r="T3" s="17"/>
      <c r="U3" s="17"/>
      <c r="V3" s="17"/>
      <c r="W3" s="17"/>
      <c r="X3" s="17"/>
      <c r="Y3" s="17"/>
      <c r="Z3" s="17"/>
      <c r="AA3" s="17"/>
      <c r="AB3" s="17"/>
      <c r="AC3" s="17"/>
      <c r="AD3" s="17"/>
      <c r="AE3" s="17"/>
      <c r="AF3" s="17"/>
      <c r="AG3" s="17"/>
      <c r="AH3" s="17"/>
      <c r="AI3" s="17"/>
      <c r="AJ3" s="17"/>
      <c r="AK3" s="17"/>
      <c r="AL3" s="17"/>
      <c r="AM3" s="17"/>
      <c r="AN3" s="17"/>
      <c r="AO3" s="17"/>
      <c r="AP3" s="17"/>
    </row>
    <row r="4" spans="1:16" ht="9.75" customHeight="1">
      <c r="A4" s="36"/>
      <c r="B4" s="36"/>
      <c r="C4" s="36"/>
      <c r="D4" s="36"/>
      <c r="E4" s="36"/>
      <c r="F4" s="197"/>
      <c r="G4" s="198"/>
      <c r="H4" s="36"/>
      <c r="I4" s="36"/>
      <c r="J4" s="36"/>
      <c r="K4" s="36"/>
      <c r="L4" s="36"/>
      <c r="M4" s="36"/>
      <c r="N4" s="36"/>
      <c r="O4" s="36"/>
      <c r="P4" s="36"/>
    </row>
    <row r="5" spans="1:42" s="183" customFormat="1" ht="31.5" customHeight="1">
      <c r="A5" s="27"/>
      <c r="B5" s="613" t="s">
        <v>378</v>
      </c>
      <c r="C5" s="613"/>
      <c r="D5" s="613"/>
      <c r="E5" s="613"/>
      <c r="F5" s="613"/>
      <c r="G5" s="613"/>
      <c r="H5" s="613" t="s">
        <v>131</v>
      </c>
      <c r="I5" s="613"/>
      <c r="J5" s="613"/>
      <c r="K5" s="613"/>
      <c r="L5" s="613"/>
      <c r="M5" s="613"/>
      <c r="N5" s="613"/>
      <c r="O5" s="613"/>
      <c r="P5" s="613"/>
      <c r="Q5" s="199"/>
      <c r="R5" s="25"/>
      <c r="S5" s="25"/>
      <c r="T5" s="25"/>
      <c r="U5" s="25"/>
      <c r="V5" s="25"/>
      <c r="W5" s="25"/>
      <c r="X5" s="25"/>
      <c r="Y5" s="25"/>
      <c r="Z5" s="25"/>
      <c r="AA5" s="25"/>
      <c r="AB5" s="25"/>
      <c r="AC5" s="25"/>
      <c r="AD5" s="25"/>
      <c r="AE5" s="25"/>
      <c r="AF5" s="25"/>
      <c r="AG5" s="25"/>
      <c r="AH5" s="25"/>
      <c r="AI5" s="25"/>
      <c r="AJ5" s="25"/>
      <c r="AK5" s="25"/>
      <c r="AL5" s="25"/>
      <c r="AM5" s="25"/>
      <c r="AN5" s="25"/>
      <c r="AO5" s="25"/>
      <c r="AP5" s="25"/>
    </row>
    <row r="6" spans="1:42" s="183" customFormat="1" ht="24" customHeight="1">
      <c r="A6" s="27"/>
      <c r="B6" s="603" t="s">
        <v>277</v>
      </c>
      <c r="C6" s="603"/>
      <c r="D6" s="603"/>
      <c r="E6" s="640" t="s">
        <v>191</v>
      </c>
      <c r="F6" s="640"/>
      <c r="G6" s="640"/>
      <c r="H6" s="638" t="s">
        <v>181</v>
      </c>
      <c r="I6" s="638"/>
      <c r="J6" s="639"/>
      <c r="K6" s="638" t="s">
        <v>180</v>
      </c>
      <c r="L6" s="638"/>
      <c r="M6" s="639"/>
      <c r="N6" s="638" t="s">
        <v>261</v>
      </c>
      <c r="O6" s="638"/>
      <c r="P6" s="639"/>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1:42" s="183" customFormat="1" ht="19.5" customHeight="1">
      <c r="A7" s="28"/>
      <c r="B7" s="18">
        <v>2012</v>
      </c>
      <c r="C7" s="18">
        <v>2011</v>
      </c>
      <c r="D7" s="18">
        <v>2010</v>
      </c>
      <c r="E7" s="18">
        <v>2012</v>
      </c>
      <c r="F7" s="18">
        <v>2011</v>
      </c>
      <c r="G7" s="18">
        <v>2010</v>
      </c>
      <c r="H7" s="18">
        <v>2012</v>
      </c>
      <c r="I7" s="18">
        <v>2011</v>
      </c>
      <c r="J7" s="18">
        <v>2010</v>
      </c>
      <c r="K7" s="18">
        <v>2012</v>
      </c>
      <c r="L7" s="18">
        <v>2011</v>
      </c>
      <c r="M7" s="18">
        <v>2010</v>
      </c>
      <c r="N7" s="18">
        <v>2012</v>
      </c>
      <c r="O7" s="18">
        <v>2011</v>
      </c>
      <c r="P7" s="18">
        <v>2010</v>
      </c>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s="44" customFormat="1" ht="19.5" customHeight="1">
      <c r="A8" s="19" t="s">
        <v>140</v>
      </c>
      <c r="B8" s="325">
        <v>46</v>
      </c>
      <c r="C8" s="325">
        <v>43</v>
      </c>
      <c r="D8" s="325">
        <v>40</v>
      </c>
      <c r="E8" s="322">
        <v>36.508</v>
      </c>
      <c r="F8" s="322">
        <v>33.85826771653544</v>
      </c>
      <c r="G8" s="322">
        <v>30.303030303030305</v>
      </c>
      <c r="H8" s="325">
        <v>0</v>
      </c>
      <c r="I8" s="325">
        <v>0</v>
      </c>
      <c r="J8" s="325">
        <v>0</v>
      </c>
      <c r="K8" s="325">
        <v>6</v>
      </c>
      <c r="L8" s="325">
        <v>6</v>
      </c>
      <c r="M8" s="325">
        <v>7</v>
      </c>
      <c r="N8" s="325">
        <v>40</v>
      </c>
      <c r="O8" s="325">
        <v>37</v>
      </c>
      <c r="P8" s="325">
        <v>33</v>
      </c>
      <c r="Q8" s="25"/>
      <c r="R8" s="25"/>
      <c r="S8" s="25"/>
      <c r="T8" s="25"/>
      <c r="U8" s="25"/>
      <c r="V8" s="25"/>
      <c r="W8" s="25"/>
      <c r="X8" s="25"/>
      <c r="Y8" s="25"/>
      <c r="Z8" s="25"/>
      <c r="AA8" s="25"/>
      <c r="AB8" s="25"/>
      <c r="AC8" s="25"/>
      <c r="AD8" s="25"/>
      <c r="AE8" s="25"/>
      <c r="AF8" s="25"/>
      <c r="AG8" s="25"/>
      <c r="AH8" s="25"/>
      <c r="AI8" s="25"/>
      <c r="AJ8" s="25"/>
      <c r="AK8" s="25"/>
      <c r="AL8" s="25"/>
      <c r="AM8" s="25"/>
      <c r="AN8" s="25"/>
      <c r="AO8" s="25"/>
      <c r="AP8" s="25"/>
    </row>
    <row r="9" spans="1:42" s="35" customFormat="1" ht="15" customHeight="1">
      <c r="A9" s="20" t="s">
        <v>141</v>
      </c>
      <c r="B9" s="63">
        <v>7</v>
      </c>
      <c r="C9" s="63">
        <v>5</v>
      </c>
      <c r="D9" s="63">
        <v>5</v>
      </c>
      <c r="E9" s="64">
        <v>58.333</v>
      </c>
      <c r="F9" s="64">
        <v>45.45454545454545</v>
      </c>
      <c r="G9" s="64">
        <v>35.714285714285715</v>
      </c>
      <c r="H9" s="73">
        <v>0</v>
      </c>
      <c r="I9" s="73">
        <v>0</v>
      </c>
      <c r="J9" s="73">
        <v>0</v>
      </c>
      <c r="K9" s="63">
        <v>0</v>
      </c>
      <c r="L9" s="63">
        <v>0</v>
      </c>
      <c r="M9" s="63">
        <v>0</v>
      </c>
      <c r="N9" s="73">
        <v>7</v>
      </c>
      <c r="O9" s="73">
        <v>5</v>
      </c>
      <c r="P9" s="73">
        <v>5</v>
      </c>
      <c r="Q9" s="25"/>
      <c r="R9" s="25"/>
      <c r="S9" s="25"/>
      <c r="T9" s="25"/>
      <c r="U9" s="25"/>
      <c r="V9" s="25"/>
      <c r="W9" s="25"/>
      <c r="X9" s="25"/>
      <c r="Y9" s="25"/>
      <c r="Z9" s="25"/>
      <c r="AA9" s="25"/>
      <c r="AB9" s="25"/>
      <c r="AC9" s="25"/>
      <c r="AD9" s="25"/>
      <c r="AE9" s="25"/>
      <c r="AF9" s="25"/>
      <c r="AG9" s="25"/>
      <c r="AH9" s="25"/>
      <c r="AI9" s="25"/>
      <c r="AJ9" s="25"/>
      <c r="AK9" s="25"/>
      <c r="AL9" s="25"/>
      <c r="AM9" s="25"/>
      <c r="AN9" s="25"/>
      <c r="AO9" s="25"/>
      <c r="AP9" s="25"/>
    </row>
    <row r="10" spans="1:42" s="35" customFormat="1" ht="15" customHeight="1">
      <c r="A10" s="20" t="s">
        <v>192</v>
      </c>
      <c r="B10" s="63">
        <v>6</v>
      </c>
      <c r="C10" s="63">
        <v>6</v>
      </c>
      <c r="D10" s="63">
        <v>5</v>
      </c>
      <c r="E10" s="64">
        <v>42.857</v>
      </c>
      <c r="F10" s="64">
        <v>42.857142857142854</v>
      </c>
      <c r="G10" s="64">
        <v>35.714285714285715</v>
      </c>
      <c r="H10" s="63">
        <v>0</v>
      </c>
      <c r="I10" s="63">
        <v>0</v>
      </c>
      <c r="J10" s="63">
        <v>0</v>
      </c>
      <c r="K10" s="73">
        <v>0</v>
      </c>
      <c r="L10" s="73">
        <v>1</v>
      </c>
      <c r="M10" s="73">
        <v>1</v>
      </c>
      <c r="N10" s="63">
        <v>6</v>
      </c>
      <c r="O10" s="63">
        <v>5</v>
      </c>
      <c r="P10" s="63">
        <v>4</v>
      </c>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s="35" customFormat="1" ht="15" customHeight="1">
      <c r="A11" s="20" t="s">
        <v>193</v>
      </c>
      <c r="B11" s="73">
        <v>4</v>
      </c>
      <c r="C11" s="73">
        <v>4</v>
      </c>
      <c r="D11" s="73">
        <v>4</v>
      </c>
      <c r="E11" s="64">
        <v>33.333</v>
      </c>
      <c r="F11" s="64">
        <v>33.33333333333333</v>
      </c>
      <c r="G11" s="64">
        <v>30.76923076923077</v>
      </c>
      <c r="H11" s="73">
        <v>0</v>
      </c>
      <c r="I11" s="73">
        <v>0</v>
      </c>
      <c r="J11" s="73">
        <v>0</v>
      </c>
      <c r="K11" s="73">
        <v>0</v>
      </c>
      <c r="L11" s="73">
        <v>0</v>
      </c>
      <c r="M11" s="73">
        <v>0</v>
      </c>
      <c r="N11" s="73">
        <v>4</v>
      </c>
      <c r="O11" s="73">
        <v>4</v>
      </c>
      <c r="P11" s="73">
        <v>4</v>
      </c>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s="35" customFormat="1" ht="15" customHeight="1">
      <c r="A12" s="20" t="s">
        <v>142</v>
      </c>
      <c r="B12" s="63">
        <v>3</v>
      </c>
      <c r="C12" s="63">
        <v>3</v>
      </c>
      <c r="D12" s="63">
        <v>3</v>
      </c>
      <c r="E12" s="64">
        <v>33.333</v>
      </c>
      <c r="F12" s="64">
        <v>33.33333333333333</v>
      </c>
      <c r="G12" s="64">
        <v>33.33333333333333</v>
      </c>
      <c r="H12" s="73">
        <v>0</v>
      </c>
      <c r="I12" s="73">
        <v>0</v>
      </c>
      <c r="J12" s="73">
        <v>0</v>
      </c>
      <c r="K12" s="63">
        <v>1</v>
      </c>
      <c r="L12" s="63">
        <v>1</v>
      </c>
      <c r="M12" s="63">
        <v>1</v>
      </c>
      <c r="N12" s="73">
        <v>2</v>
      </c>
      <c r="O12" s="73">
        <v>2</v>
      </c>
      <c r="P12" s="73">
        <v>2</v>
      </c>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s="35" customFormat="1" ht="15" customHeight="1">
      <c r="A13" s="20" t="s">
        <v>194</v>
      </c>
      <c r="B13" s="63">
        <v>2</v>
      </c>
      <c r="C13" s="63">
        <v>2</v>
      </c>
      <c r="D13" s="63">
        <v>2</v>
      </c>
      <c r="E13" s="64">
        <v>15.385</v>
      </c>
      <c r="F13" s="64">
        <v>15.384615384615385</v>
      </c>
      <c r="G13" s="64">
        <v>15.384615384615385</v>
      </c>
      <c r="H13" s="73">
        <v>0</v>
      </c>
      <c r="I13" s="73">
        <v>0</v>
      </c>
      <c r="J13" s="73">
        <v>0</v>
      </c>
      <c r="K13" s="63">
        <v>1</v>
      </c>
      <c r="L13" s="63">
        <v>1</v>
      </c>
      <c r="M13" s="63">
        <v>1</v>
      </c>
      <c r="N13" s="63">
        <v>1</v>
      </c>
      <c r="O13" s="63">
        <v>1</v>
      </c>
      <c r="P13" s="63">
        <v>1</v>
      </c>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s="35" customFormat="1" ht="15" customHeight="1">
      <c r="A14" s="20" t="s">
        <v>143</v>
      </c>
      <c r="B14" s="63">
        <v>3</v>
      </c>
      <c r="C14" s="63">
        <v>2</v>
      </c>
      <c r="D14" s="63">
        <v>0</v>
      </c>
      <c r="E14" s="64">
        <v>30</v>
      </c>
      <c r="F14" s="64">
        <v>18.181818181818183</v>
      </c>
      <c r="G14" s="64">
        <v>0</v>
      </c>
      <c r="H14" s="73">
        <v>0</v>
      </c>
      <c r="I14" s="73">
        <v>0</v>
      </c>
      <c r="J14" s="73">
        <v>0</v>
      </c>
      <c r="K14" s="63">
        <v>0</v>
      </c>
      <c r="L14" s="63">
        <v>0</v>
      </c>
      <c r="M14" s="63">
        <v>0</v>
      </c>
      <c r="N14" s="73">
        <v>3</v>
      </c>
      <c r="O14" s="73">
        <v>2</v>
      </c>
      <c r="P14" s="73">
        <v>0</v>
      </c>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35" customFormat="1" ht="15" customHeight="1">
      <c r="A15" s="20" t="s">
        <v>195</v>
      </c>
      <c r="B15" s="63">
        <v>9</v>
      </c>
      <c r="C15" s="63">
        <v>8</v>
      </c>
      <c r="D15" s="63">
        <v>6</v>
      </c>
      <c r="E15" s="64">
        <v>60</v>
      </c>
      <c r="F15" s="64">
        <v>53.333333333333336</v>
      </c>
      <c r="G15" s="64">
        <v>46.15384615384615</v>
      </c>
      <c r="H15" s="73">
        <v>0</v>
      </c>
      <c r="I15" s="73">
        <v>0</v>
      </c>
      <c r="J15" s="73">
        <v>0</v>
      </c>
      <c r="K15" s="63">
        <v>4</v>
      </c>
      <c r="L15" s="63">
        <v>3</v>
      </c>
      <c r="M15" s="63">
        <v>3</v>
      </c>
      <c r="N15" s="73">
        <v>5</v>
      </c>
      <c r="O15" s="73">
        <v>5</v>
      </c>
      <c r="P15" s="73">
        <v>3</v>
      </c>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35" customFormat="1" ht="15" customHeight="1">
      <c r="A16" s="20" t="s">
        <v>144</v>
      </c>
      <c r="B16" s="73">
        <v>5</v>
      </c>
      <c r="C16" s="73">
        <v>5</v>
      </c>
      <c r="D16" s="73">
        <v>6</v>
      </c>
      <c r="E16" s="64">
        <v>35.714</v>
      </c>
      <c r="F16" s="64">
        <v>35.714285714285715</v>
      </c>
      <c r="G16" s="64">
        <v>40</v>
      </c>
      <c r="H16" s="73">
        <v>0</v>
      </c>
      <c r="I16" s="73">
        <v>0</v>
      </c>
      <c r="J16" s="73">
        <v>0</v>
      </c>
      <c r="K16" s="73">
        <v>0</v>
      </c>
      <c r="L16" s="73">
        <v>0</v>
      </c>
      <c r="M16" s="73">
        <v>0</v>
      </c>
      <c r="N16" s="73">
        <v>5</v>
      </c>
      <c r="O16" s="73">
        <v>5</v>
      </c>
      <c r="P16" s="73">
        <v>6</v>
      </c>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42" s="35" customFormat="1" ht="15" customHeight="1">
      <c r="A17" s="20" t="s">
        <v>145</v>
      </c>
      <c r="B17" s="63">
        <v>2</v>
      </c>
      <c r="C17" s="63">
        <v>2</v>
      </c>
      <c r="D17" s="63">
        <v>3</v>
      </c>
      <c r="E17" s="64">
        <v>40</v>
      </c>
      <c r="F17" s="64">
        <v>40</v>
      </c>
      <c r="G17" s="64">
        <v>60</v>
      </c>
      <c r="H17" s="73">
        <v>0</v>
      </c>
      <c r="I17" s="73">
        <v>0</v>
      </c>
      <c r="J17" s="73">
        <v>0</v>
      </c>
      <c r="K17" s="63">
        <v>0</v>
      </c>
      <c r="L17" s="63">
        <v>0</v>
      </c>
      <c r="M17" s="63">
        <v>0</v>
      </c>
      <c r="N17" s="73">
        <v>2</v>
      </c>
      <c r="O17" s="73">
        <v>2</v>
      </c>
      <c r="P17" s="73">
        <v>3</v>
      </c>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s="35" customFormat="1" ht="15" customHeight="1">
      <c r="A18" s="20" t="s">
        <v>196</v>
      </c>
      <c r="B18" s="63">
        <v>5</v>
      </c>
      <c r="C18" s="63">
        <v>6</v>
      </c>
      <c r="D18" s="63">
        <v>6</v>
      </c>
      <c r="E18" s="64">
        <v>22.727</v>
      </c>
      <c r="F18" s="64">
        <v>26.08695652173913</v>
      </c>
      <c r="G18" s="64">
        <v>24</v>
      </c>
      <c r="H18" s="73">
        <v>0</v>
      </c>
      <c r="I18" s="73">
        <v>0</v>
      </c>
      <c r="J18" s="73">
        <v>0</v>
      </c>
      <c r="K18" s="63">
        <v>0</v>
      </c>
      <c r="L18" s="63">
        <v>0</v>
      </c>
      <c r="M18" s="63">
        <v>1</v>
      </c>
      <c r="N18" s="63">
        <v>5</v>
      </c>
      <c r="O18" s="63">
        <v>6</v>
      </c>
      <c r="P18" s="63">
        <v>5</v>
      </c>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42" s="44" customFormat="1" ht="19.5" customHeight="1">
      <c r="A19" s="21" t="s">
        <v>146</v>
      </c>
      <c r="B19" s="65">
        <v>6</v>
      </c>
      <c r="C19" s="108">
        <v>8</v>
      </c>
      <c r="D19" s="108">
        <v>7</v>
      </c>
      <c r="E19" s="66">
        <v>30</v>
      </c>
      <c r="F19" s="66">
        <v>36.36363636363637</v>
      </c>
      <c r="G19" s="66">
        <v>33.33333333333333</v>
      </c>
      <c r="H19" s="108">
        <v>0</v>
      </c>
      <c r="I19" s="108">
        <v>0</v>
      </c>
      <c r="J19" s="108">
        <v>0</v>
      </c>
      <c r="K19" s="108">
        <v>0</v>
      </c>
      <c r="L19" s="108">
        <v>0</v>
      </c>
      <c r="M19" s="108">
        <v>0</v>
      </c>
      <c r="N19" s="108">
        <v>6</v>
      </c>
      <c r="O19" s="108">
        <v>8</v>
      </c>
      <c r="P19" s="108">
        <v>6</v>
      </c>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1:42" s="35" customFormat="1" ht="15" customHeight="1">
      <c r="A20" s="20" t="s">
        <v>197</v>
      </c>
      <c r="B20" s="63">
        <v>3</v>
      </c>
      <c r="C20" s="63">
        <v>4</v>
      </c>
      <c r="D20" s="63">
        <v>3</v>
      </c>
      <c r="E20" s="64">
        <v>30</v>
      </c>
      <c r="F20" s="64">
        <v>36.36363636363637</v>
      </c>
      <c r="G20" s="64">
        <v>37.5</v>
      </c>
      <c r="H20" s="73">
        <v>0</v>
      </c>
      <c r="I20" s="73">
        <v>0</v>
      </c>
      <c r="J20" s="73">
        <v>0</v>
      </c>
      <c r="K20" s="63">
        <v>0</v>
      </c>
      <c r="L20" s="63">
        <v>0</v>
      </c>
      <c r="M20" s="63">
        <v>0</v>
      </c>
      <c r="N20" s="63">
        <v>3</v>
      </c>
      <c r="O20" s="63">
        <v>4</v>
      </c>
      <c r="P20" s="63">
        <v>3</v>
      </c>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1:42" s="35" customFormat="1" ht="15" customHeight="1">
      <c r="A21" s="20" t="s">
        <v>147</v>
      </c>
      <c r="B21" s="73">
        <v>2</v>
      </c>
      <c r="C21" s="73">
        <v>2</v>
      </c>
      <c r="D21" s="73">
        <v>1</v>
      </c>
      <c r="E21" s="64">
        <v>100</v>
      </c>
      <c r="F21" s="64">
        <v>100</v>
      </c>
      <c r="G21" s="64">
        <v>50</v>
      </c>
      <c r="H21" s="73">
        <v>0</v>
      </c>
      <c r="I21" s="73">
        <v>0</v>
      </c>
      <c r="J21" s="73">
        <v>0</v>
      </c>
      <c r="K21" s="73">
        <v>0</v>
      </c>
      <c r="L21" s="73">
        <v>0</v>
      </c>
      <c r="M21" s="73">
        <v>0</v>
      </c>
      <c r="N21" s="73">
        <v>2</v>
      </c>
      <c r="O21" s="73">
        <v>2</v>
      </c>
      <c r="P21" s="73">
        <v>1</v>
      </c>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s="35" customFormat="1" ht="15" customHeight="1">
      <c r="A22" s="20" t="s">
        <v>198</v>
      </c>
      <c r="B22" s="63">
        <v>1</v>
      </c>
      <c r="C22" s="63">
        <v>2</v>
      </c>
      <c r="D22" s="63">
        <v>3</v>
      </c>
      <c r="E22" s="64">
        <v>12.5</v>
      </c>
      <c r="F22" s="64">
        <v>22.22222222222222</v>
      </c>
      <c r="G22" s="64">
        <v>27.27272727272727</v>
      </c>
      <c r="H22" s="73">
        <v>0</v>
      </c>
      <c r="I22" s="73">
        <v>0</v>
      </c>
      <c r="J22" s="73">
        <v>0</v>
      </c>
      <c r="K22" s="63">
        <v>0</v>
      </c>
      <c r="L22" s="63">
        <v>0</v>
      </c>
      <c r="M22" s="63">
        <v>1</v>
      </c>
      <c r="N22" s="73">
        <v>1</v>
      </c>
      <c r="O22" s="73">
        <v>2</v>
      </c>
      <c r="P22" s="73">
        <v>2</v>
      </c>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row>
    <row r="23" spans="1:42" s="35" customFormat="1" ht="19.5" customHeight="1">
      <c r="A23" s="22" t="s">
        <v>199</v>
      </c>
      <c r="B23" s="34">
        <v>52</v>
      </c>
      <c r="C23" s="34">
        <v>51</v>
      </c>
      <c r="D23" s="34">
        <v>47</v>
      </c>
      <c r="E23" s="68">
        <v>35.616</v>
      </c>
      <c r="F23" s="68">
        <v>34.22818791946309</v>
      </c>
      <c r="G23" s="68">
        <v>30.718954248366014</v>
      </c>
      <c r="H23" s="34">
        <v>0</v>
      </c>
      <c r="I23" s="34">
        <v>0</v>
      </c>
      <c r="J23" s="34">
        <v>0</v>
      </c>
      <c r="K23" s="34">
        <v>6</v>
      </c>
      <c r="L23" s="34">
        <v>6</v>
      </c>
      <c r="M23" s="34">
        <v>8</v>
      </c>
      <c r="N23" s="34">
        <v>46</v>
      </c>
      <c r="O23" s="34">
        <v>45</v>
      </c>
      <c r="P23" s="34">
        <v>39</v>
      </c>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row>
    <row r="24" spans="1:42" s="35" customFormat="1" ht="19.5" customHeight="1">
      <c r="A24" s="23" t="s">
        <v>150</v>
      </c>
      <c r="B24" s="5"/>
      <c r="C24" s="344"/>
      <c r="D24" s="344"/>
      <c r="E24" s="5"/>
      <c r="F24" s="177"/>
      <c r="G24" s="177"/>
      <c r="H24" s="344"/>
      <c r="I24" s="344"/>
      <c r="J24" s="344"/>
      <c r="K24" s="5"/>
      <c r="L24" s="344"/>
      <c r="M24" s="344"/>
      <c r="N24" s="5"/>
      <c r="O24" s="344"/>
      <c r="P24" s="344"/>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row>
    <row r="25" spans="1:42" s="35" customFormat="1" ht="15" customHeight="1">
      <c r="A25" s="20" t="s">
        <v>200</v>
      </c>
      <c r="B25" s="63">
        <v>15</v>
      </c>
      <c r="C25" s="63">
        <v>14</v>
      </c>
      <c r="D25" s="63">
        <v>14</v>
      </c>
      <c r="E25" s="64">
        <v>42.857</v>
      </c>
      <c r="F25" s="64">
        <v>40</v>
      </c>
      <c r="G25" s="64">
        <v>40</v>
      </c>
      <c r="H25" s="73">
        <v>0</v>
      </c>
      <c r="I25" s="73">
        <v>0</v>
      </c>
      <c r="J25" s="73">
        <v>0</v>
      </c>
      <c r="K25" s="63">
        <v>0</v>
      </c>
      <c r="L25" s="63">
        <v>0</v>
      </c>
      <c r="M25" s="63">
        <v>1</v>
      </c>
      <c r="N25" s="73">
        <v>15</v>
      </c>
      <c r="O25" s="73">
        <v>14</v>
      </c>
      <c r="P25" s="73">
        <v>13</v>
      </c>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row>
    <row r="26" spans="1:42" s="35" customFormat="1" ht="15" customHeight="1">
      <c r="A26" s="20" t="s">
        <v>201</v>
      </c>
      <c r="B26" s="63"/>
      <c r="C26" s="63"/>
      <c r="D26" s="63"/>
      <c r="E26" s="64"/>
      <c r="F26" s="64"/>
      <c r="G26" s="64"/>
      <c r="H26" s="63"/>
      <c r="I26" s="63"/>
      <c r="J26" s="63"/>
      <c r="K26" s="63"/>
      <c r="L26" s="63"/>
      <c r="M26" s="63"/>
      <c r="N26" s="63"/>
      <c r="O26" s="63"/>
      <c r="P26" s="63"/>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row>
    <row r="27" spans="1:42" s="35" customFormat="1" ht="15" customHeight="1">
      <c r="A27" s="24" t="s">
        <v>151</v>
      </c>
      <c r="B27" s="63">
        <v>3</v>
      </c>
      <c r="C27" s="63">
        <v>3</v>
      </c>
      <c r="D27" s="63">
        <v>5</v>
      </c>
      <c r="E27" s="64">
        <v>30</v>
      </c>
      <c r="F27" s="64">
        <v>30</v>
      </c>
      <c r="G27" s="64">
        <v>35.714285714285715</v>
      </c>
      <c r="H27" s="73">
        <v>0</v>
      </c>
      <c r="I27" s="73">
        <v>0</v>
      </c>
      <c r="J27" s="73">
        <v>0</v>
      </c>
      <c r="K27" s="73">
        <v>0</v>
      </c>
      <c r="L27" s="73">
        <v>0</v>
      </c>
      <c r="M27" s="73">
        <v>0</v>
      </c>
      <c r="N27" s="63">
        <v>3</v>
      </c>
      <c r="O27" s="63">
        <v>3</v>
      </c>
      <c r="P27" s="63">
        <v>5</v>
      </c>
      <c r="Q27" s="25"/>
      <c r="R27" s="25"/>
      <c r="S27" s="5"/>
      <c r="T27" s="5"/>
      <c r="U27" s="5"/>
      <c r="V27" s="5"/>
      <c r="W27" s="5"/>
      <c r="X27" s="5"/>
      <c r="Y27" s="5"/>
      <c r="Z27" s="5"/>
      <c r="AA27" s="5"/>
      <c r="AB27" s="5"/>
      <c r="AC27" s="5"/>
      <c r="AD27" s="5"/>
      <c r="AE27" s="5"/>
      <c r="AF27" s="5"/>
      <c r="AG27" s="5"/>
      <c r="AH27" s="5"/>
      <c r="AI27" s="5"/>
      <c r="AJ27" s="5"/>
      <c r="AK27" s="5"/>
      <c r="AL27" s="5"/>
      <c r="AM27" s="5"/>
      <c r="AN27" s="5"/>
      <c r="AO27" s="5"/>
      <c r="AP27" s="5"/>
    </row>
    <row r="28" spans="1:42" s="35" customFormat="1" ht="15" customHeight="1">
      <c r="A28" s="24" t="s">
        <v>152</v>
      </c>
      <c r="B28" s="63">
        <v>3</v>
      </c>
      <c r="C28" s="63">
        <v>5</v>
      </c>
      <c r="D28" s="63">
        <v>4</v>
      </c>
      <c r="E28" s="64">
        <v>27.273</v>
      </c>
      <c r="F28" s="64">
        <v>33.33333333333333</v>
      </c>
      <c r="G28" s="64">
        <v>26.666666666666668</v>
      </c>
      <c r="H28" s="73">
        <v>0</v>
      </c>
      <c r="I28" s="73">
        <v>0</v>
      </c>
      <c r="J28" s="73">
        <v>0</v>
      </c>
      <c r="K28" s="63">
        <v>0</v>
      </c>
      <c r="L28" s="63">
        <v>0</v>
      </c>
      <c r="M28" s="63">
        <v>0</v>
      </c>
      <c r="N28" s="73">
        <v>3</v>
      </c>
      <c r="O28" s="73">
        <v>5</v>
      </c>
      <c r="P28" s="73">
        <v>4</v>
      </c>
      <c r="Q28" s="25"/>
      <c r="R28" s="25"/>
      <c r="S28" s="5"/>
      <c r="T28" s="5"/>
      <c r="U28" s="5"/>
      <c r="V28" s="5"/>
      <c r="W28" s="5"/>
      <c r="X28" s="5"/>
      <c r="Y28" s="5"/>
      <c r="Z28" s="5"/>
      <c r="AA28" s="5"/>
      <c r="AB28" s="5"/>
      <c r="AC28" s="5"/>
      <c r="AD28" s="5"/>
      <c r="AE28" s="5"/>
      <c r="AF28" s="5"/>
      <c r="AG28" s="5"/>
      <c r="AH28" s="5"/>
      <c r="AI28" s="5"/>
      <c r="AJ28" s="5"/>
      <c r="AK28" s="5"/>
      <c r="AL28" s="5"/>
      <c r="AM28" s="5"/>
      <c r="AN28" s="5"/>
      <c r="AO28" s="5"/>
      <c r="AP28" s="5"/>
    </row>
    <row r="29" spans="1:42" s="35" customFormat="1" ht="15" customHeight="1">
      <c r="A29" s="24" t="s">
        <v>153</v>
      </c>
      <c r="B29" s="63">
        <v>7</v>
      </c>
      <c r="C29" s="63">
        <v>6</v>
      </c>
      <c r="D29" s="63">
        <v>5</v>
      </c>
      <c r="E29" s="64">
        <v>53.846</v>
      </c>
      <c r="F29" s="64">
        <v>46.15384615384615</v>
      </c>
      <c r="G29" s="64">
        <v>29.411764705882355</v>
      </c>
      <c r="H29" s="73">
        <v>0</v>
      </c>
      <c r="I29" s="73">
        <v>0</v>
      </c>
      <c r="J29" s="73">
        <v>0</v>
      </c>
      <c r="K29" s="63">
        <v>0</v>
      </c>
      <c r="L29" s="63">
        <v>0</v>
      </c>
      <c r="M29" s="63">
        <v>0</v>
      </c>
      <c r="N29" s="63">
        <v>7</v>
      </c>
      <c r="O29" s="63">
        <v>6</v>
      </c>
      <c r="P29" s="63">
        <v>5</v>
      </c>
      <c r="Q29" s="25"/>
      <c r="R29" s="25"/>
      <c r="S29" s="5"/>
      <c r="T29" s="5"/>
      <c r="U29" s="5"/>
      <c r="V29" s="5"/>
      <c r="W29" s="5"/>
      <c r="X29" s="5"/>
      <c r="Y29" s="5"/>
      <c r="Z29" s="5"/>
      <c r="AA29" s="5"/>
      <c r="AB29" s="5"/>
      <c r="AC29" s="5"/>
      <c r="AD29" s="5"/>
      <c r="AE29" s="5"/>
      <c r="AF29" s="5"/>
      <c r="AG29" s="5"/>
      <c r="AH29" s="5"/>
      <c r="AI29" s="5"/>
      <c r="AJ29" s="5"/>
      <c r="AK29" s="5"/>
      <c r="AL29" s="5"/>
      <c r="AM29" s="5"/>
      <c r="AN29" s="5"/>
      <c r="AO29" s="5"/>
      <c r="AP29" s="5"/>
    </row>
    <row r="30" spans="1:42" s="35" customFormat="1" ht="15" customHeight="1">
      <c r="A30" s="24" t="s">
        <v>154</v>
      </c>
      <c r="B30" s="63">
        <v>24</v>
      </c>
      <c r="C30" s="63">
        <v>23</v>
      </c>
      <c r="D30" s="63">
        <v>19</v>
      </c>
      <c r="E30" s="64">
        <v>31.169</v>
      </c>
      <c r="F30" s="64">
        <v>30.263157894736842</v>
      </c>
      <c r="G30" s="64">
        <v>26.38888888888889</v>
      </c>
      <c r="H30" s="63">
        <v>0</v>
      </c>
      <c r="I30" s="63">
        <v>0</v>
      </c>
      <c r="J30" s="63">
        <v>0</v>
      </c>
      <c r="K30" s="63">
        <v>6</v>
      </c>
      <c r="L30" s="63">
        <v>6</v>
      </c>
      <c r="M30" s="63">
        <v>7</v>
      </c>
      <c r="N30" s="63">
        <v>18</v>
      </c>
      <c r="O30" s="63">
        <v>17</v>
      </c>
      <c r="P30" s="63">
        <v>12</v>
      </c>
      <c r="Q30" s="25"/>
      <c r="R30" s="25"/>
      <c r="S30" s="5"/>
      <c r="T30" s="5"/>
      <c r="U30" s="5"/>
      <c r="V30" s="5"/>
      <c r="W30" s="5"/>
      <c r="X30" s="5"/>
      <c r="Y30" s="5"/>
      <c r="Z30" s="5"/>
      <c r="AA30" s="5"/>
      <c r="AB30" s="5"/>
      <c r="AC30" s="5"/>
      <c r="AD30" s="5"/>
      <c r="AE30" s="5"/>
      <c r="AF30" s="5"/>
      <c r="AG30" s="5"/>
      <c r="AH30" s="5"/>
      <c r="AI30" s="5"/>
      <c r="AJ30" s="5"/>
      <c r="AK30" s="5"/>
      <c r="AL30" s="5"/>
      <c r="AM30" s="5"/>
      <c r="AN30" s="5"/>
      <c r="AO30" s="5"/>
      <c r="AP30" s="5"/>
    </row>
    <row r="31" spans="1:42" s="44" customFormat="1" ht="19.5" customHeight="1">
      <c r="A31" s="22" t="s">
        <v>199</v>
      </c>
      <c r="B31" s="34">
        <v>52</v>
      </c>
      <c r="C31" s="34">
        <v>51</v>
      </c>
      <c r="D31" s="34">
        <v>47</v>
      </c>
      <c r="E31" s="68">
        <v>35.616</v>
      </c>
      <c r="F31" s="68">
        <v>34.22818791946309</v>
      </c>
      <c r="G31" s="68">
        <v>30.718954248366014</v>
      </c>
      <c r="H31" s="34">
        <v>0</v>
      </c>
      <c r="I31" s="34">
        <v>0</v>
      </c>
      <c r="J31" s="34">
        <v>0</v>
      </c>
      <c r="K31" s="34">
        <v>6</v>
      </c>
      <c r="L31" s="34">
        <v>6</v>
      </c>
      <c r="M31" s="34">
        <v>8</v>
      </c>
      <c r="N31" s="34">
        <v>46</v>
      </c>
      <c r="O31" s="34">
        <v>45</v>
      </c>
      <c r="P31" s="34">
        <v>39</v>
      </c>
      <c r="Q31" s="25"/>
      <c r="R31" s="25"/>
      <c r="S31" s="4"/>
      <c r="T31" s="4"/>
      <c r="U31" s="4"/>
      <c r="V31" s="4"/>
      <c r="W31" s="4"/>
      <c r="X31" s="4"/>
      <c r="Y31" s="4"/>
      <c r="Z31" s="4"/>
      <c r="AA31" s="4"/>
      <c r="AB31" s="4"/>
      <c r="AC31" s="4"/>
      <c r="AD31" s="4"/>
      <c r="AE31" s="4"/>
      <c r="AF31" s="4"/>
      <c r="AG31" s="4"/>
      <c r="AH31" s="4"/>
      <c r="AI31" s="4"/>
      <c r="AJ31" s="4"/>
      <c r="AK31" s="4"/>
      <c r="AL31" s="4"/>
      <c r="AM31" s="4"/>
      <c r="AN31" s="4"/>
      <c r="AO31" s="4"/>
      <c r="AP31" s="4"/>
    </row>
    <row r="32" spans="1:18" ht="11.25">
      <c r="A32" s="1" t="s">
        <v>272</v>
      </c>
      <c r="R32" s="25"/>
    </row>
    <row r="33" spans="8:10" ht="11.25">
      <c r="H33" s="1"/>
      <c r="I33" s="1"/>
      <c r="J33" s="1"/>
    </row>
    <row r="34" spans="8:10" ht="11.25">
      <c r="H34" s="1"/>
      <c r="I34" s="1"/>
      <c r="J34" s="1"/>
    </row>
    <row r="35" spans="1:16" ht="11.25">
      <c r="A35" s="7"/>
      <c r="B35" s="7"/>
      <c r="C35" s="7"/>
      <c r="D35" s="7"/>
      <c r="E35" s="7"/>
      <c r="F35" s="7"/>
      <c r="G35" s="7"/>
      <c r="H35" s="7"/>
      <c r="I35" s="7"/>
      <c r="J35" s="7"/>
      <c r="K35" s="7"/>
      <c r="L35" s="7"/>
      <c r="M35" s="7"/>
      <c r="N35" s="7"/>
      <c r="O35" s="7"/>
      <c r="P35" s="7"/>
    </row>
    <row r="36" spans="1:7" ht="11.25">
      <c r="A36" s="7"/>
      <c r="B36" s="7"/>
      <c r="C36" s="7"/>
      <c r="D36" s="7"/>
      <c r="E36" s="7"/>
      <c r="F36" s="7"/>
      <c r="G36" s="7"/>
    </row>
    <row r="37" spans="1:7" ht="11.25">
      <c r="A37" s="7"/>
      <c r="B37" s="7"/>
      <c r="C37" s="7"/>
      <c r="D37" s="7"/>
      <c r="E37" s="7"/>
      <c r="F37" s="200"/>
      <c r="G37" s="7"/>
    </row>
    <row r="38" spans="1:7" ht="11.25">
      <c r="A38" s="7"/>
      <c r="B38" s="7"/>
      <c r="C38" s="7"/>
      <c r="D38" s="7"/>
      <c r="E38" s="7"/>
      <c r="F38" s="7"/>
      <c r="G38" s="7"/>
    </row>
  </sheetData>
  <sheetProtection/>
  <mergeCells count="7">
    <mergeCell ref="N6:P6"/>
    <mergeCell ref="B5:G5"/>
    <mergeCell ref="B6:D6"/>
    <mergeCell ref="E6:G6"/>
    <mergeCell ref="H5:P5"/>
    <mergeCell ref="H6:J6"/>
    <mergeCell ref="K6:M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21.xml><?xml version="1.0" encoding="utf-8"?>
<worksheet xmlns="http://schemas.openxmlformats.org/spreadsheetml/2006/main" xmlns:r="http://schemas.openxmlformats.org/officeDocument/2006/relationships">
  <dimension ref="A2:O38"/>
  <sheetViews>
    <sheetView showGridLines="0" zoomScaleSheetLayoutView="100" zoomScalePageLayoutView="0" workbookViewId="0" topLeftCell="A1">
      <selection activeCell="A1" sqref="A1"/>
    </sheetView>
  </sheetViews>
  <sheetFormatPr defaultColWidth="11.57421875" defaultRowHeight="12.75"/>
  <cols>
    <col min="1" max="1" width="60.7109375" style="1" customWidth="1"/>
    <col min="2" max="7" width="7.7109375" style="1" customWidth="1"/>
    <col min="8" max="9" width="7.7109375" style="8" customWidth="1"/>
    <col min="10" max="10" width="7.7109375" style="39" customWidth="1"/>
    <col min="11" max="13" width="7.7109375" style="1" customWidth="1"/>
    <col min="14" max="16384" width="11.57421875" style="1" customWidth="1"/>
  </cols>
  <sheetData>
    <row r="1" ht="20.25" customHeight="1"/>
    <row r="2" spans="1:9" s="17" customFormat="1" ht="18" customHeight="1">
      <c r="A2" s="578"/>
      <c r="B2" s="578"/>
      <c r="C2" s="578"/>
      <c r="D2" s="578"/>
      <c r="E2" s="578"/>
      <c r="F2" s="578"/>
      <c r="G2" s="578"/>
      <c r="H2" s="578"/>
      <c r="I2" s="578"/>
    </row>
    <row r="3" spans="1:13" s="17" customFormat="1" ht="18" customHeight="1">
      <c r="A3" s="529" t="s">
        <v>508</v>
      </c>
      <c r="B3" s="529"/>
      <c r="C3" s="529"/>
      <c r="D3" s="529"/>
      <c r="E3" s="529"/>
      <c r="F3" s="529"/>
      <c r="G3" s="529"/>
      <c r="H3" s="529"/>
      <c r="I3" s="530"/>
      <c r="J3" s="530"/>
      <c r="K3" s="156"/>
      <c r="L3" s="201"/>
      <c r="M3" s="26" t="s">
        <v>379</v>
      </c>
    </row>
    <row r="4" spans="2:13" ht="0.75" customHeight="1">
      <c r="B4" s="36"/>
      <c r="C4" s="36"/>
      <c r="D4" s="36"/>
      <c r="E4" s="36"/>
      <c r="F4" s="197"/>
      <c r="G4" s="198"/>
      <c r="H4" s="36"/>
      <c r="I4" s="36"/>
      <c r="J4" s="36"/>
      <c r="K4" s="36"/>
      <c r="L4" s="36"/>
      <c r="M4" s="36"/>
    </row>
    <row r="5" spans="1:13" s="25" customFormat="1" ht="29.25" customHeight="1">
      <c r="A5" s="27"/>
      <c r="B5" s="613" t="s">
        <v>380</v>
      </c>
      <c r="C5" s="613"/>
      <c r="D5" s="613"/>
      <c r="E5" s="613"/>
      <c r="F5" s="613"/>
      <c r="G5" s="613"/>
      <c r="H5" s="613" t="s">
        <v>381</v>
      </c>
      <c r="I5" s="613"/>
      <c r="J5" s="613"/>
      <c r="K5" s="613"/>
      <c r="L5" s="613"/>
      <c r="M5" s="613"/>
    </row>
    <row r="6" spans="1:13" s="25" customFormat="1" ht="24" customHeight="1">
      <c r="A6" s="28"/>
      <c r="B6" s="613" t="s">
        <v>327</v>
      </c>
      <c r="C6" s="613"/>
      <c r="D6" s="613"/>
      <c r="E6" s="641" t="s">
        <v>191</v>
      </c>
      <c r="F6" s="641"/>
      <c r="G6" s="641"/>
      <c r="H6" s="613" t="s">
        <v>327</v>
      </c>
      <c r="I6" s="613"/>
      <c r="J6" s="613"/>
      <c r="K6" s="641" t="s">
        <v>191</v>
      </c>
      <c r="L6" s="641"/>
      <c r="M6" s="641"/>
    </row>
    <row r="7" spans="1:13" s="25" customFormat="1" ht="15" customHeight="1">
      <c r="A7" s="202"/>
      <c r="B7" s="18">
        <v>2012</v>
      </c>
      <c r="C7" s="18">
        <v>2011</v>
      </c>
      <c r="D7" s="18">
        <v>2010</v>
      </c>
      <c r="E7" s="18">
        <v>2012</v>
      </c>
      <c r="F7" s="18">
        <v>2011</v>
      </c>
      <c r="G7" s="18">
        <v>2010</v>
      </c>
      <c r="H7" s="18">
        <v>2012</v>
      </c>
      <c r="I7" s="18">
        <v>2011</v>
      </c>
      <c r="J7" s="18">
        <v>2010</v>
      </c>
      <c r="K7" s="18">
        <v>2012</v>
      </c>
      <c r="L7" s="18">
        <v>2011</v>
      </c>
      <c r="M7" s="18">
        <v>2010</v>
      </c>
    </row>
    <row r="8" spans="1:15" s="4" customFormat="1" ht="19.5" customHeight="1">
      <c r="A8" s="19" t="s">
        <v>140</v>
      </c>
      <c r="B8" s="327">
        <v>13</v>
      </c>
      <c r="C8" s="327">
        <v>21</v>
      </c>
      <c r="D8" s="327">
        <v>20</v>
      </c>
      <c r="E8" s="322">
        <v>10.317</v>
      </c>
      <c r="F8" s="322">
        <v>16.535433070866144</v>
      </c>
      <c r="G8" s="322">
        <v>15.151515151515152</v>
      </c>
      <c r="H8" s="327">
        <v>20</v>
      </c>
      <c r="I8" s="327">
        <v>21</v>
      </c>
      <c r="J8" s="327">
        <v>28</v>
      </c>
      <c r="K8" s="322">
        <v>1.595</v>
      </c>
      <c r="L8" s="322">
        <v>1.6203703703703702</v>
      </c>
      <c r="M8" s="322">
        <v>2.087994034302759</v>
      </c>
      <c r="N8" s="25"/>
      <c r="O8" s="25"/>
    </row>
    <row r="9" spans="1:15" s="5" customFormat="1" ht="15" customHeight="1">
      <c r="A9" s="20" t="s">
        <v>141</v>
      </c>
      <c r="B9" s="73">
        <v>1</v>
      </c>
      <c r="C9" s="73">
        <v>1</v>
      </c>
      <c r="D9" s="73">
        <v>6</v>
      </c>
      <c r="E9" s="64">
        <v>8.333</v>
      </c>
      <c r="F9" s="64">
        <v>9.090909090909092</v>
      </c>
      <c r="G9" s="64">
        <v>42.857142857142854</v>
      </c>
      <c r="H9" s="73">
        <v>1</v>
      </c>
      <c r="I9" s="73">
        <v>1</v>
      </c>
      <c r="J9" s="73">
        <v>0</v>
      </c>
      <c r="K9" s="64">
        <v>0.787</v>
      </c>
      <c r="L9" s="64">
        <v>0.8</v>
      </c>
      <c r="M9" s="64">
        <v>0</v>
      </c>
      <c r="N9" s="25"/>
      <c r="O9" s="25"/>
    </row>
    <row r="10" spans="1:15" s="5" customFormat="1" ht="15" customHeight="1">
      <c r="A10" s="20" t="s">
        <v>192</v>
      </c>
      <c r="B10" s="73">
        <v>1</v>
      </c>
      <c r="C10" s="73">
        <v>4</v>
      </c>
      <c r="D10" s="73">
        <v>0</v>
      </c>
      <c r="E10" s="64">
        <v>7.143</v>
      </c>
      <c r="F10" s="64">
        <v>28.57142857142857</v>
      </c>
      <c r="G10" s="64">
        <v>0</v>
      </c>
      <c r="H10" s="73">
        <v>1</v>
      </c>
      <c r="I10" s="73">
        <v>4</v>
      </c>
      <c r="J10" s="73">
        <v>7</v>
      </c>
      <c r="K10" s="64">
        <v>0.662</v>
      </c>
      <c r="L10" s="64">
        <v>2.631578947368421</v>
      </c>
      <c r="M10" s="64">
        <v>4.545454545454546</v>
      </c>
      <c r="N10" s="25"/>
      <c r="O10" s="25"/>
    </row>
    <row r="11" spans="1:15" s="5" customFormat="1" ht="15" customHeight="1">
      <c r="A11" s="20" t="s">
        <v>193</v>
      </c>
      <c r="B11" s="73">
        <v>3</v>
      </c>
      <c r="C11" s="73">
        <v>2</v>
      </c>
      <c r="D11" s="73">
        <v>2</v>
      </c>
      <c r="E11" s="64">
        <v>25</v>
      </c>
      <c r="F11" s="64">
        <v>16.666666666666664</v>
      </c>
      <c r="G11" s="64">
        <v>15.384615384615385</v>
      </c>
      <c r="H11" s="73">
        <v>5</v>
      </c>
      <c r="I11" s="73">
        <v>2</v>
      </c>
      <c r="J11" s="73">
        <v>0</v>
      </c>
      <c r="K11" s="64">
        <v>3.425</v>
      </c>
      <c r="L11" s="64">
        <v>1.282051282051282</v>
      </c>
      <c r="M11" s="64">
        <v>0</v>
      </c>
      <c r="N11" s="25"/>
      <c r="O11" s="25"/>
    </row>
    <row r="12" spans="1:15" s="5" customFormat="1" ht="15" customHeight="1">
      <c r="A12" s="20" t="s">
        <v>142</v>
      </c>
      <c r="B12" s="73">
        <v>0</v>
      </c>
      <c r="C12" s="73">
        <v>1</v>
      </c>
      <c r="D12" s="73">
        <v>0</v>
      </c>
      <c r="E12" s="64">
        <v>0</v>
      </c>
      <c r="F12" s="64">
        <v>11.11111111111111</v>
      </c>
      <c r="G12" s="64">
        <v>0</v>
      </c>
      <c r="H12" s="73">
        <v>0</v>
      </c>
      <c r="I12" s="73">
        <v>1</v>
      </c>
      <c r="J12" s="73">
        <v>2</v>
      </c>
      <c r="K12" s="64">
        <v>0</v>
      </c>
      <c r="L12" s="64">
        <v>1.25</v>
      </c>
      <c r="M12" s="64">
        <v>2.4096385542168677</v>
      </c>
      <c r="N12" s="25"/>
      <c r="O12" s="25"/>
    </row>
    <row r="13" spans="1:15" s="5" customFormat="1" ht="15" customHeight="1">
      <c r="A13" s="20" t="s">
        <v>194</v>
      </c>
      <c r="B13" s="73">
        <v>2</v>
      </c>
      <c r="C13" s="73">
        <v>1</v>
      </c>
      <c r="D13" s="73">
        <v>1</v>
      </c>
      <c r="E13" s="64">
        <v>15.385</v>
      </c>
      <c r="F13" s="64">
        <v>7.6923076923076925</v>
      </c>
      <c r="G13" s="64">
        <v>7.6923076923076925</v>
      </c>
      <c r="H13" s="73">
        <v>2</v>
      </c>
      <c r="I13" s="73">
        <v>1</v>
      </c>
      <c r="J13" s="73">
        <v>3</v>
      </c>
      <c r="K13" s="64">
        <v>2</v>
      </c>
      <c r="L13" s="64">
        <v>0.9345794392523363</v>
      </c>
      <c r="M13" s="64">
        <v>2.941176470588235</v>
      </c>
      <c r="N13" s="25"/>
      <c r="O13" s="25"/>
    </row>
    <row r="14" spans="1:15" s="5" customFormat="1" ht="15" customHeight="1">
      <c r="A14" s="20" t="s">
        <v>143</v>
      </c>
      <c r="B14" s="73">
        <v>1</v>
      </c>
      <c r="C14" s="73">
        <v>3</v>
      </c>
      <c r="D14" s="73">
        <v>1</v>
      </c>
      <c r="E14" s="64">
        <v>10</v>
      </c>
      <c r="F14" s="64">
        <v>27.27272727272727</v>
      </c>
      <c r="G14" s="64">
        <v>9.090909090909092</v>
      </c>
      <c r="H14" s="73">
        <v>1</v>
      </c>
      <c r="I14" s="73">
        <v>3</v>
      </c>
      <c r="J14" s="73">
        <v>2</v>
      </c>
      <c r="K14" s="64">
        <v>1.064</v>
      </c>
      <c r="L14" s="64">
        <v>2.8301886792452833</v>
      </c>
      <c r="M14" s="64">
        <v>1.9607843137254901</v>
      </c>
      <c r="N14" s="25"/>
      <c r="O14" s="25"/>
    </row>
    <row r="15" spans="1:15" s="5" customFormat="1" ht="15" customHeight="1">
      <c r="A15" s="20" t="s">
        <v>195</v>
      </c>
      <c r="B15" s="73">
        <v>2</v>
      </c>
      <c r="C15" s="73">
        <v>1</v>
      </c>
      <c r="D15" s="73">
        <v>2</v>
      </c>
      <c r="E15" s="64">
        <v>13.333</v>
      </c>
      <c r="F15" s="64">
        <v>6.666666666666667</v>
      </c>
      <c r="G15" s="64">
        <v>15.384615384615385</v>
      </c>
      <c r="H15" s="73">
        <v>2</v>
      </c>
      <c r="I15" s="73">
        <v>1</v>
      </c>
      <c r="J15" s="73">
        <v>2</v>
      </c>
      <c r="K15" s="64">
        <v>1.429</v>
      </c>
      <c r="L15" s="64">
        <v>0.7092198581560284</v>
      </c>
      <c r="M15" s="64">
        <v>1.5151515151515151</v>
      </c>
      <c r="N15" s="25"/>
      <c r="O15" s="25"/>
    </row>
    <row r="16" spans="1:15" s="5" customFormat="1" ht="15" customHeight="1">
      <c r="A16" s="20" t="s">
        <v>144</v>
      </c>
      <c r="B16" s="73">
        <v>1</v>
      </c>
      <c r="C16" s="73">
        <v>6</v>
      </c>
      <c r="D16" s="73">
        <v>5</v>
      </c>
      <c r="E16" s="64">
        <v>7.143</v>
      </c>
      <c r="F16" s="64">
        <v>42.857142857142854</v>
      </c>
      <c r="G16" s="64">
        <v>33.33333333333333</v>
      </c>
      <c r="H16" s="73">
        <v>3</v>
      </c>
      <c r="I16" s="73">
        <v>6</v>
      </c>
      <c r="J16" s="73">
        <v>8</v>
      </c>
      <c r="K16" s="64">
        <v>1.818</v>
      </c>
      <c r="L16" s="64">
        <v>3.6363636363636362</v>
      </c>
      <c r="M16" s="64">
        <v>4.678362573099415</v>
      </c>
      <c r="N16" s="25"/>
      <c r="O16" s="25"/>
    </row>
    <row r="17" spans="1:15" s="5" customFormat="1" ht="15" customHeight="1">
      <c r="A17" s="20" t="s">
        <v>145</v>
      </c>
      <c r="B17" s="73">
        <v>1</v>
      </c>
      <c r="C17" s="73">
        <v>0</v>
      </c>
      <c r="D17" s="73">
        <v>0</v>
      </c>
      <c r="E17" s="64">
        <v>20</v>
      </c>
      <c r="F17" s="64">
        <v>0</v>
      </c>
      <c r="G17" s="64">
        <v>0</v>
      </c>
      <c r="H17" s="73">
        <v>3</v>
      </c>
      <c r="I17" s="73">
        <v>0</v>
      </c>
      <c r="J17" s="73">
        <v>0</v>
      </c>
      <c r="K17" s="64">
        <v>3.571</v>
      </c>
      <c r="L17" s="64">
        <v>0</v>
      </c>
      <c r="M17" s="64">
        <v>0</v>
      </c>
      <c r="N17" s="25"/>
      <c r="O17" s="25"/>
    </row>
    <row r="18" spans="1:15" s="5" customFormat="1" ht="15" customHeight="1">
      <c r="A18" s="20" t="s">
        <v>196</v>
      </c>
      <c r="B18" s="73">
        <v>1</v>
      </c>
      <c r="C18" s="73">
        <v>2</v>
      </c>
      <c r="D18" s="73">
        <v>3</v>
      </c>
      <c r="E18" s="64">
        <v>4.545</v>
      </c>
      <c r="F18" s="64">
        <v>8.695652173913043</v>
      </c>
      <c r="G18" s="64">
        <v>12</v>
      </c>
      <c r="H18" s="73">
        <v>2</v>
      </c>
      <c r="I18" s="73">
        <v>2</v>
      </c>
      <c r="J18" s="73">
        <v>4</v>
      </c>
      <c r="K18" s="64">
        <v>1.205</v>
      </c>
      <c r="L18" s="64">
        <v>1.1111111111111112</v>
      </c>
      <c r="M18" s="64">
        <v>2.0408163265306123</v>
      </c>
      <c r="N18" s="25"/>
      <c r="O18" s="25"/>
    </row>
    <row r="19" spans="1:15" s="4" customFormat="1" ht="19.5" customHeight="1">
      <c r="A19" s="21" t="s">
        <v>146</v>
      </c>
      <c r="B19" s="65">
        <v>4</v>
      </c>
      <c r="C19" s="65">
        <v>4</v>
      </c>
      <c r="D19" s="65">
        <v>2</v>
      </c>
      <c r="E19" s="66">
        <v>20</v>
      </c>
      <c r="F19" s="66">
        <v>18.181818181818183</v>
      </c>
      <c r="G19" s="66">
        <v>9.523809523809524</v>
      </c>
      <c r="H19" s="65">
        <v>4</v>
      </c>
      <c r="I19" s="65">
        <v>4</v>
      </c>
      <c r="J19" s="65">
        <v>3</v>
      </c>
      <c r="K19" s="66">
        <v>1.702</v>
      </c>
      <c r="L19" s="66">
        <v>1.5037593984962405</v>
      </c>
      <c r="M19" s="66">
        <v>1.1673151750972763</v>
      </c>
      <c r="N19" s="25"/>
      <c r="O19" s="25"/>
    </row>
    <row r="20" spans="1:15" s="5" customFormat="1" ht="15" customHeight="1">
      <c r="A20" s="20" t="s">
        <v>197</v>
      </c>
      <c r="B20" s="73">
        <v>3</v>
      </c>
      <c r="C20" s="73">
        <v>0</v>
      </c>
      <c r="D20" s="73">
        <v>2</v>
      </c>
      <c r="E20" s="64">
        <v>30</v>
      </c>
      <c r="F20" s="64">
        <v>0</v>
      </c>
      <c r="G20" s="64">
        <v>25</v>
      </c>
      <c r="H20" s="73">
        <v>3</v>
      </c>
      <c r="I20" s="73">
        <v>0</v>
      </c>
      <c r="J20" s="73">
        <v>3</v>
      </c>
      <c r="K20" s="64">
        <v>2.308</v>
      </c>
      <c r="L20" s="64">
        <v>0</v>
      </c>
      <c r="M20" s="64">
        <v>2.608695652173913</v>
      </c>
      <c r="N20" s="25"/>
      <c r="O20" s="25"/>
    </row>
    <row r="21" spans="1:15" s="5" customFormat="1" ht="15" customHeight="1">
      <c r="A21" s="20" t="s">
        <v>147</v>
      </c>
      <c r="B21" s="73">
        <v>1</v>
      </c>
      <c r="C21" s="73">
        <v>1</v>
      </c>
      <c r="D21" s="73">
        <v>0</v>
      </c>
      <c r="E21" s="64">
        <v>50</v>
      </c>
      <c r="F21" s="64">
        <v>50</v>
      </c>
      <c r="G21" s="64">
        <v>0</v>
      </c>
      <c r="H21" s="73">
        <v>1</v>
      </c>
      <c r="I21" s="73">
        <v>1</v>
      </c>
      <c r="J21" s="73">
        <v>0</v>
      </c>
      <c r="K21" s="64">
        <v>2.632</v>
      </c>
      <c r="L21" s="64">
        <v>2.631578947368421</v>
      </c>
      <c r="M21" s="64">
        <v>0</v>
      </c>
      <c r="N21" s="25"/>
      <c r="O21" s="25"/>
    </row>
    <row r="22" spans="1:15" s="5" customFormat="1" ht="15" customHeight="1">
      <c r="A22" s="20" t="s">
        <v>198</v>
      </c>
      <c r="B22" s="73">
        <v>0</v>
      </c>
      <c r="C22" s="73">
        <v>3</v>
      </c>
      <c r="D22" s="73">
        <v>0</v>
      </c>
      <c r="E22" s="64">
        <v>0</v>
      </c>
      <c r="F22" s="64">
        <v>33.33333333333333</v>
      </c>
      <c r="G22" s="64">
        <v>0</v>
      </c>
      <c r="H22" s="73">
        <v>0</v>
      </c>
      <c r="I22" s="73">
        <v>3</v>
      </c>
      <c r="J22" s="73">
        <v>0</v>
      </c>
      <c r="K22" s="64">
        <v>0</v>
      </c>
      <c r="L22" s="64">
        <v>3.75</v>
      </c>
      <c r="M22" s="64">
        <v>0</v>
      </c>
      <c r="N22" s="25"/>
      <c r="O22" s="25"/>
    </row>
    <row r="23" spans="1:15" s="5" customFormat="1" ht="19.5" customHeight="1">
      <c r="A23" s="22" t="s">
        <v>199</v>
      </c>
      <c r="B23" s="82">
        <v>17</v>
      </c>
      <c r="C23" s="82">
        <v>25</v>
      </c>
      <c r="D23" s="82">
        <v>22</v>
      </c>
      <c r="E23" s="68">
        <v>11.644</v>
      </c>
      <c r="F23" s="68">
        <v>16.778523489932887</v>
      </c>
      <c r="G23" s="68">
        <v>14.37908496732026</v>
      </c>
      <c r="H23" s="82">
        <v>24</v>
      </c>
      <c r="I23" s="82">
        <v>25</v>
      </c>
      <c r="J23" s="82">
        <v>31</v>
      </c>
      <c r="K23" s="68">
        <v>1.612</v>
      </c>
      <c r="L23" s="68">
        <v>1.6005121638924455</v>
      </c>
      <c r="M23" s="68">
        <v>1.939924906132666</v>
      </c>
      <c r="N23" s="25"/>
      <c r="O23" s="25"/>
    </row>
    <row r="24" spans="1:15" s="5" customFormat="1" ht="19.5" customHeight="1">
      <c r="A24" s="23" t="s">
        <v>150</v>
      </c>
      <c r="B24" s="205"/>
      <c r="C24" s="177"/>
      <c r="D24" s="177"/>
      <c r="F24" s="177"/>
      <c r="G24" s="177"/>
      <c r="I24" s="346"/>
      <c r="J24" s="346"/>
      <c r="L24" s="105"/>
      <c r="M24" s="105"/>
      <c r="N24" s="25"/>
      <c r="O24" s="25"/>
    </row>
    <row r="25" spans="1:15" s="5" customFormat="1" ht="15" customHeight="1">
      <c r="A25" s="20" t="s">
        <v>200</v>
      </c>
      <c r="B25" s="73">
        <v>9</v>
      </c>
      <c r="C25" s="73">
        <v>5</v>
      </c>
      <c r="D25" s="73">
        <v>4</v>
      </c>
      <c r="E25" s="64">
        <v>25.714</v>
      </c>
      <c r="F25" s="64">
        <v>14.285714285714285</v>
      </c>
      <c r="G25" s="64">
        <v>11.428571428571429</v>
      </c>
      <c r="H25" s="73">
        <v>15</v>
      </c>
      <c r="I25" s="73">
        <v>5</v>
      </c>
      <c r="J25" s="73">
        <v>7</v>
      </c>
      <c r="K25" s="64">
        <v>3.061</v>
      </c>
      <c r="L25" s="64">
        <v>0.9900990099009901</v>
      </c>
      <c r="M25" s="64">
        <v>1.394422310756972</v>
      </c>
      <c r="N25" s="25"/>
      <c r="O25" s="25"/>
    </row>
    <row r="26" spans="1:15" s="5" customFormat="1" ht="15" customHeight="1">
      <c r="A26" s="20" t="s">
        <v>201</v>
      </c>
      <c r="B26" s="111"/>
      <c r="C26" s="111"/>
      <c r="D26" s="111"/>
      <c r="E26" s="64"/>
      <c r="F26" s="64"/>
      <c r="G26" s="64"/>
      <c r="H26" s="111"/>
      <c r="I26" s="73"/>
      <c r="J26" s="73"/>
      <c r="K26" s="64"/>
      <c r="L26" s="64"/>
      <c r="M26" s="64"/>
      <c r="N26" s="25"/>
      <c r="O26" s="25"/>
    </row>
    <row r="27" spans="1:15" s="5" customFormat="1" ht="15" customHeight="1">
      <c r="A27" s="24" t="s">
        <v>151</v>
      </c>
      <c r="B27" s="73">
        <v>3</v>
      </c>
      <c r="C27" s="73">
        <v>2</v>
      </c>
      <c r="D27" s="73">
        <v>5</v>
      </c>
      <c r="E27" s="64">
        <v>30</v>
      </c>
      <c r="F27" s="64">
        <v>20</v>
      </c>
      <c r="G27" s="64">
        <v>35.714285714285715</v>
      </c>
      <c r="H27" s="73">
        <v>3</v>
      </c>
      <c r="I27" s="73">
        <v>2</v>
      </c>
      <c r="J27" s="73">
        <v>8</v>
      </c>
      <c r="K27" s="64">
        <v>2.679</v>
      </c>
      <c r="L27" s="64">
        <v>1.8018018018018018</v>
      </c>
      <c r="M27" s="64">
        <v>5.128205128205128</v>
      </c>
      <c r="N27" s="25"/>
      <c r="O27" s="25"/>
    </row>
    <row r="28" spans="1:15" s="5" customFormat="1" ht="15" customHeight="1">
      <c r="A28" s="24" t="s">
        <v>152</v>
      </c>
      <c r="B28" s="73">
        <v>1</v>
      </c>
      <c r="C28" s="73">
        <v>4</v>
      </c>
      <c r="D28" s="73">
        <v>3</v>
      </c>
      <c r="E28" s="64">
        <v>9.091</v>
      </c>
      <c r="F28" s="64">
        <v>26.666666666666668</v>
      </c>
      <c r="G28" s="64">
        <v>20</v>
      </c>
      <c r="H28" s="73">
        <v>1</v>
      </c>
      <c r="I28" s="73">
        <v>4</v>
      </c>
      <c r="J28" s="73">
        <v>5</v>
      </c>
      <c r="K28" s="64">
        <v>0.787</v>
      </c>
      <c r="L28" s="64">
        <v>2.380952380952381</v>
      </c>
      <c r="M28" s="64">
        <v>3.1</v>
      </c>
      <c r="N28" s="25"/>
      <c r="O28" s="25"/>
    </row>
    <row r="29" spans="1:15" s="5" customFormat="1" ht="15" customHeight="1">
      <c r="A29" s="24" t="s">
        <v>153</v>
      </c>
      <c r="B29" s="73">
        <v>1</v>
      </c>
      <c r="C29" s="73">
        <v>4</v>
      </c>
      <c r="D29" s="73">
        <v>0</v>
      </c>
      <c r="E29" s="64">
        <v>7.692</v>
      </c>
      <c r="F29" s="64">
        <v>30.76923076923077</v>
      </c>
      <c r="G29" s="64">
        <v>0</v>
      </c>
      <c r="H29" s="73">
        <v>1</v>
      </c>
      <c r="I29" s="73">
        <v>4</v>
      </c>
      <c r="J29" s="73">
        <v>0</v>
      </c>
      <c r="K29" s="64">
        <v>0.806</v>
      </c>
      <c r="L29" s="64">
        <v>2.9629629629629632</v>
      </c>
      <c r="M29" s="64">
        <v>0</v>
      </c>
      <c r="N29" s="25"/>
      <c r="O29" s="25"/>
    </row>
    <row r="30" spans="1:15" s="5" customFormat="1" ht="15" customHeight="1">
      <c r="A30" s="24" t="s">
        <v>154</v>
      </c>
      <c r="B30" s="73">
        <v>3</v>
      </c>
      <c r="C30" s="73">
        <v>10</v>
      </c>
      <c r="D30" s="73">
        <v>10</v>
      </c>
      <c r="E30" s="64">
        <v>3.896</v>
      </c>
      <c r="F30" s="64">
        <v>13.157894736842104</v>
      </c>
      <c r="G30" s="64">
        <v>13.88888888888889</v>
      </c>
      <c r="H30" s="73">
        <v>4</v>
      </c>
      <c r="I30" s="73">
        <v>10</v>
      </c>
      <c r="J30" s="73">
        <v>11</v>
      </c>
      <c r="K30" s="64">
        <v>0.629</v>
      </c>
      <c r="L30" s="64">
        <v>1.5552099533437014</v>
      </c>
      <c r="M30" s="64">
        <v>1.9</v>
      </c>
      <c r="N30" s="25"/>
      <c r="O30" s="25"/>
    </row>
    <row r="31" spans="1:15" s="4" customFormat="1" ht="19.5" customHeight="1">
      <c r="A31" s="22" t="s">
        <v>199</v>
      </c>
      <c r="B31" s="82">
        <v>17</v>
      </c>
      <c r="C31" s="82">
        <v>22</v>
      </c>
      <c r="D31" s="82">
        <v>22</v>
      </c>
      <c r="E31" s="68">
        <v>11.644</v>
      </c>
      <c r="F31" s="68">
        <v>14.76510067114094</v>
      </c>
      <c r="G31" s="68">
        <v>14.37908496732026</v>
      </c>
      <c r="H31" s="82">
        <v>24</v>
      </c>
      <c r="I31" s="82">
        <v>25</v>
      </c>
      <c r="J31" s="82">
        <v>31</v>
      </c>
      <c r="K31" s="68">
        <v>1.612</v>
      </c>
      <c r="L31" s="68">
        <v>1.6005121638924455</v>
      </c>
      <c r="M31" s="68">
        <v>1.939924906132666</v>
      </c>
      <c r="N31" s="25"/>
      <c r="O31" s="25"/>
    </row>
    <row r="32" spans="1:15" ht="11.25">
      <c r="A32" s="1" t="s">
        <v>272</v>
      </c>
      <c r="N32" s="25"/>
      <c r="O32" s="25"/>
    </row>
    <row r="33" spans="2:13" ht="11.25">
      <c r="B33" s="45"/>
      <c r="C33" s="45"/>
      <c r="D33" s="45"/>
      <c r="E33" s="45"/>
      <c r="F33" s="45"/>
      <c r="G33" s="45"/>
      <c r="H33" s="45"/>
      <c r="I33" s="45"/>
      <c r="J33" s="45"/>
      <c r="K33" s="45"/>
      <c r="L33" s="45"/>
      <c r="M33" s="45"/>
    </row>
    <row r="34" spans="2:13" ht="11.25">
      <c r="B34" s="45"/>
      <c r="C34" s="45"/>
      <c r="D34" s="45"/>
      <c r="E34" s="45"/>
      <c r="F34" s="45"/>
      <c r="G34" s="45"/>
      <c r="H34" s="45"/>
      <c r="I34" s="45"/>
      <c r="J34" s="45"/>
      <c r="K34" s="45"/>
      <c r="L34" s="45"/>
      <c r="M34" s="45"/>
    </row>
    <row r="35" spans="1:7" ht="11.25">
      <c r="A35" s="7"/>
      <c r="B35" s="7"/>
      <c r="C35" s="7"/>
      <c r="D35" s="7"/>
      <c r="E35" s="7"/>
      <c r="F35" s="7"/>
      <c r="G35" s="7"/>
    </row>
    <row r="36" spans="1:7" ht="11.25">
      <c r="A36" s="7"/>
      <c r="B36" s="7"/>
      <c r="C36" s="7"/>
      <c r="D36" s="7"/>
      <c r="E36" s="7"/>
      <c r="F36" s="7"/>
      <c r="G36" s="7"/>
    </row>
    <row r="37" spans="1:7" ht="11.25">
      <c r="A37" s="7"/>
      <c r="B37" s="7"/>
      <c r="C37" s="7"/>
      <c r="D37" s="7"/>
      <c r="E37" s="7"/>
      <c r="F37" s="200"/>
      <c r="G37" s="7"/>
    </row>
    <row r="38" spans="1:7" ht="11.25">
      <c r="A38" s="7"/>
      <c r="B38" s="7"/>
      <c r="C38" s="7"/>
      <c r="D38" s="7"/>
      <c r="E38" s="7"/>
      <c r="F38" s="7"/>
      <c r="G38" s="7"/>
    </row>
  </sheetData>
  <sheetProtection/>
  <mergeCells count="7">
    <mergeCell ref="A2:I2"/>
    <mergeCell ref="B6:D6"/>
    <mergeCell ref="E6:G6"/>
    <mergeCell ref="H5:M5"/>
    <mergeCell ref="H6:J6"/>
    <mergeCell ref="K6:M6"/>
    <mergeCell ref="B5:G5"/>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22.xml><?xml version="1.0" encoding="utf-8"?>
<worksheet xmlns="http://schemas.openxmlformats.org/spreadsheetml/2006/main" xmlns:r="http://schemas.openxmlformats.org/officeDocument/2006/relationships">
  <dimension ref="A2:X37"/>
  <sheetViews>
    <sheetView showGridLines="0" zoomScaleSheetLayoutView="100" zoomScalePageLayoutView="0" workbookViewId="0" topLeftCell="A1">
      <selection activeCell="A1" sqref="A1"/>
    </sheetView>
  </sheetViews>
  <sheetFormatPr defaultColWidth="11.57421875" defaultRowHeight="12.75"/>
  <cols>
    <col min="1" max="1" width="36.00390625" style="1" customWidth="1"/>
    <col min="2" max="4" width="7.00390625" style="1" customWidth="1"/>
    <col min="5" max="6" width="7.00390625" style="25" customWidth="1"/>
    <col min="7" max="7" width="7.00390625" style="203" customWidth="1"/>
    <col min="8" max="10" width="7.00390625" style="204" customWidth="1"/>
    <col min="11" max="12" width="7.00390625" style="25" customWidth="1"/>
    <col min="13" max="16" width="7.00390625" style="187" customWidth="1"/>
    <col min="17" max="18" width="7.00390625" style="25" customWidth="1"/>
    <col min="19" max="19" width="7.00390625" style="187" customWidth="1"/>
    <col min="20" max="21" width="7.7109375" style="205" customWidth="1"/>
    <col min="22" max="22" width="11.57421875" style="205" customWidth="1"/>
    <col min="23" max="24" width="3.8515625" style="205" bestFit="1" customWidth="1"/>
    <col min="25" max="26" width="3.8515625" style="1" bestFit="1" customWidth="1"/>
    <col min="27" max="16384" width="11.57421875" style="1" customWidth="1"/>
  </cols>
  <sheetData>
    <row r="1" ht="15" customHeight="1"/>
    <row r="2" spans="1:19" s="206" customFormat="1" ht="14.25" customHeight="1">
      <c r="A2" s="568"/>
      <c r="B2" s="568"/>
      <c r="C2" s="568"/>
      <c r="D2" s="568"/>
      <c r="E2" s="568"/>
      <c r="F2" s="568"/>
      <c r="G2" s="568"/>
      <c r="H2" s="568"/>
      <c r="I2" s="568"/>
      <c r="J2" s="60"/>
      <c r="K2" s="60"/>
      <c r="L2" s="60"/>
      <c r="M2" s="60"/>
      <c r="N2" s="60"/>
      <c r="O2" s="60"/>
      <c r="P2" s="41"/>
      <c r="Q2" s="41"/>
      <c r="R2" s="41"/>
      <c r="S2" s="41"/>
    </row>
    <row r="3" spans="1:22" s="206" customFormat="1" ht="23.25" customHeight="1">
      <c r="A3" s="529" t="s">
        <v>493</v>
      </c>
      <c r="B3" s="529"/>
      <c r="C3" s="529"/>
      <c r="D3" s="529"/>
      <c r="E3" s="529"/>
      <c r="F3" s="529"/>
      <c r="G3" s="529"/>
      <c r="H3" s="529"/>
      <c r="I3" s="530"/>
      <c r="J3" s="530"/>
      <c r="K3" s="530"/>
      <c r="L3" s="530"/>
      <c r="M3" s="14"/>
      <c r="N3" s="14"/>
      <c r="O3" s="14"/>
      <c r="P3" s="14"/>
      <c r="Q3" s="14"/>
      <c r="R3" s="583" t="s">
        <v>382</v>
      </c>
      <c r="S3" s="583"/>
      <c r="T3" s="1"/>
      <c r="U3" s="207"/>
      <c r="V3" s="208"/>
    </row>
    <row r="4" spans="1:24" ht="12" customHeight="1">
      <c r="A4" s="36"/>
      <c r="B4" s="36"/>
      <c r="C4" s="36"/>
      <c r="D4" s="183"/>
      <c r="E4" s="209"/>
      <c r="F4" s="204"/>
      <c r="G4" s="204"/>
      <c r="H4" s="25"/>
      <c r="I4" s="187"/>
      <c r="J4" s="187"/>
      <c r="K4" s="187"/>
      <c r="P4" s="25"/>
      <c r="Q4" s="187"/>
      <c r="R4" s="187"/>
      <c r="T4" s="1"/>
      <c r="U4" s="1"/>
      <c r="V4" s="1"/>
      <c r="W4" s="1"/>
      <c r="X4" s="1"/>
    </row>
    <row r="5" spans="1:22" s="36" customFormat="1" ht="30.75" customHeight="1">
      <c r="A5" s="27" t="s">
        <v>190</v>
      </c>
      <c r="B5" s="613" t="s">
        <v>383</v>
      </c>
      <c r="C5" s="613"/>
      <c r="D5" s="613"/>
      <c r="E5" s="613"/>
      <c r="F5" s="613"/>
      <c r="G5" s="613"/>
      <c r="H5" s="613" t="s">
        <v>384</v>
      </c>
      <c r="I5" s="611"/>
      <c r="J5" s="611"/>
      <c r="K5" s="611"/>
      <c r="L5" s="611"/>
      <c r="M5" s="611"/>
      <c r="N5" s="611"/>
      <c r="O5" s="611"/>
      <c r="P5" s="611"/>
      <c r="Q5" s="611"/>
      <c r="R5" s="611"/>
      <c r="S5" s="611"/>
      <c r="T5" s="1"/>
      <c r="U5" s="1"/>
      <c r="V5" s="1"/>
    </row>
    <row r="6" spans="1:24" ht="45" customHeight="1">
      <c r="A6" s="27"/>
      <c r="B6" s="613" t="s">
        <v>327</v>
      </c>
      <c r="C6" s="613"/>
      <c r="D6" s="613"/>
      <c r="E6" s="632" t="s">
        <v>167</v>
      </c>
      <c r="F6" s="632"/>
      <c r="G6" s="632"/>
      <c r="H6" s="603" t="s">
        <v>385</v>
      </c>
      <c r="I6" s="603"/>
      <c r="J6" s="603"/>
      <c r="K6" s="603" t="s">
        <v>386</v>
      </c>
      <c r="L6" s="603"/>
      <c r="M6" s="603"/>
      <c r="N6" s="603" t="s">
        <v>387</v>
      </c>
      <c r="O6" s="603"/>
      <c r="P6" s="603"/>
      <c r="Q6" s="603" t="s">
        <v>388</v>
      </c>
      <c r="R6" s="603"/>
      <c r="S6" s="603"/>
      <c r="T6" s="1"/>
      <c r="U6" s="1"/>
      <c r="V6" s="1"/>
      <c r="W6" s="1"/>
      <c r="X6" s="1"/>
    </row>
    <row r="7" spans="1:24" ht="18" customHeight="1">
      <c r="A7" s="34"/>
      <c r="B7" s="2">
        <v>2012</v>
      </c>
      <c r="C7" s="2">
        <v>2011</v>
      </c>
      <c r="D7" s="2">
        <v>2010</v>
      </c>
      <c r="E7" s="2">
        <v>2012</v>
      </c>
      <c r="F7" s="2">
        <v>2011</v>
      </c>
      <c r="G7" s="2">
        <v>2010</v>
      </c>
      <c r="H7" s="2">
        <v>2012</v>
      </c>
      <c r="I7" s="2">
        <v>2011</v>
      </c>
      <c r="J7" s="2">
        <v>2010</v>
      </c>
      <c r="K7" s="2">
        <v>2012</v>
      </c>
      <c r="L7" s="2">
        <v>2011</v>
      </c>
      <c r="M7" s="2">
        <v>2010</v>
      </c>
      <c r="N7" s="2">
        <v>2012</v>
      </c>
      <c r="O7" s="2">
        <v>2011</v>
      </c>
      <c r="P7" s="2">
        <v>2010</v>
      </c>
      <c r="Q7" s="2">
        <v>2012</v>
      </c>
      <c r="R7" s="2">
        <v>2011</v>
      </c>
      <c r="S7" s="2">
        <v>2010</v>
      </c>
      <c r="T7" s="1"/>
      <c r="U7" s="1"/>
      <c r="V7" s="1"/>
      <c r="W7" s="1"/>
      <c r="X7" s="1"/>
    </row>
    <row r="8" spans="1:20" s="4" customFormat="1" ht="19.5" customHeight="1">
      <c r="A8" s="19" t="s">
        <v>140</v>
      </c>
      <c r="B8" s="358">
        <v>186</v>
      </c>
      <c r="C8" s="358">
        <v>150</v>
      </c>
      <c r="D8" s="358">
        <v>142</v>
      </c>
      <c r="E8" s="359">
        <v>14.8</v>
      </c>
      <c r="F8" s="359">
        <v>11.5</v>
      </c>
      <c r="G8" s="359">
        <v>10.58911260253542</v>
      </c>
      <c r="H8" s="358">
        <v>52</v>
      </c>
      <c r="I8" s="358">
        <v>64</v>
      </c>
      <c r="J8" s="358">
        <v>56</v>
      </c>
      <c r="K8" s="358">
        <v>37</v>
      </c>
      <c r="L8" s="358">
        <v>27</v>
      </c>
      <c r="M8" s="358">
        <v>44</v>
      </c>
      <c r="N8" s="358">
        <v>23</v>
      </c>
      <c r="O8" s="358">
        <v>25</v>
      </c>
      <c r="P8" s="358">
        <v>22</v>
      </c>
      <c r="Q8" s="358">
        <v>14</v>
      </c>
      <c r="R8" s="358">
        <v>11</v>
      </c>
      <c r="S8" s="358">
        <v>10</v>
      </c>
      <c r="T8" s="30"/>
    </row>
    <row r="9" spans="1:20" s="5" customFormat="1" ht="15" customHeight="1">
      <c r="A9" s="20" t="s">
        <v>141</v>
      </c>
      <c r="B9" s="360">
        <v>19</v>
      </c>
      <c r="C9" s="360">
        <v>16</v>
      </c>
      <c r="D9" s="360">
        <v>23</v>
      </c>
      <c r="E9" s="64">
        <v>14.9</v>
      </c>
      <c r="F9" s="64">
        <v>12.5</v>
      </c>
      <c r="G9" s="64">
        <v>14.19753086419753</v>
      </c>
      <c r="H9" s="72">
        <v>4</v>
      </c>
      <c r="I9" s="72">
        <v>5</v>
      </c>
      <c r="J9" s="72">
        <v>4</v>
      </c>
      <c r="K9" s="72">
        <v>5</v>
      </c>
      <c r="L9" s="72">
        <v>2</v>
      </c>
      <c r="M9" s="72">
        <v>4</v>
      </c>
      <c r="N9" s="72">
        <v>1</v>
      </c>
      <c r="O9" s="72">
        <v>3</v>
      </c>
      <c r="P9" s="72">
        <v>3</v>
      </c>
      <c r="Q9" s="72">
        <v>2</v>
      </c>
      <c r="R9" s="72">
        <v>1</v>
      </c>
      <c r="S9" s="72">
        <v>3</v>
      </c>
      <c r="T9" s="30"/>
    </row>
    <row r="10" spans="1:20" s="5" customFormat="1" ht="15" customHeight="1">
      <c r="A10" s="20" t="s">
        <v>192</v>
      </c>
      <c r="B10" s="360">
        <v>7</v>
      </c>
      <c r="C10" s="360">
        <v>15</v>
      </c>
      <c r="D10" s="360">
        <v>10</v>
      </c>
      <c r="E10" s="64">
        <v>4.6</v>
      </c>
      <c r="F10" s="64">
        <v>9.9</v>
      </c>
      <c r="G10" s="64">
        <v>6.493506493506493</v>
      </c>
      <c r="H10" s="72">
        <v>10</v>
      </c>
      <c r="I10" s="72">
        <v>9</v>
      </c>
      <c r="J10" s="72">
        <v>8</v>
      </c>
      <c r="K10" s="72">
        <v>4</v>
      </c>
      <c r="L10" s="72">
        <v>2</v>
      </c>
      <c r="M10" s="72">
        <v>3</v>
      </c>
      <c r="N10" s="72">
        <v>0</v>
      </c>
      <c r="O10" s="72">
        <v>1</v>
      </c>
      <c r="P10" s="72">
        <v>3</v>
      </c>
      <c r="Q10" s="72">
        <v>0</v>
      </c>
      <c r="R10" s="72">
        <v>2</v>
      </c>
      <c r="S10" s="72">
        <v>0</v>
      </c>
      <c r="T10" s="30"/>
    </row>
    <row r="11" spans="1:20" s="5" customFormat="1" ht="15" customHeight="1">
      <c r="A11" s="20" t="s">
        <v>193</v>
      </c>
      <c r="B11" s="360">
        <v>21</v>
      </c>
      <c r="C11" s="360">
        <v>12</v>
      </c>
      <c r="D11" s="360">
        <v>9</v>
      </c>
      <c r="E11" s="64">
        <v>14.4</v>
      </c>
      <c r="F11" s="64">
        <v>7.7</v>
      </c>
      <c r="G11" s="64">
        <v>5.69620253164557</v>
      </c>
      <c r="H11" s="72">
        <v>6</v>
      </c>
      <c r="I11" s="72">
        <v>6</v>
      </c>
      <c r="J11" s="72">
        <v>5</v>
      </c>
      <c r="K11" s="72">
        <v>2</v>
      </c>
      <c r="L11" s="72">
        <v>1</v>
      </c>
      <c r="M11" s="72">
        <v>7</v>
      </c>
      <c r="N11" s="72">
        <v>2</v>
      </c>
      <c r="O11" s="72">
        <v>5</v>
      </c>
      <c r="P11" s="72">
        <v>1</v>
      </c>
      <c r="Q11" s="72">
        <v>2</v>
      </c>
      <c r="R11" s="72">
        <v>0</v>
      </c>
      <c r="S11" s="72">
        <v>0</v>
      </c>
      <c r="T11" s="30"/>
    </row>
    <row r="12" spans="1:20" s="5" customFormat="1" ht="15" customHeight="1">
      <c r="A12" s="20" t="s">
        <v>142</v>
      </c>
      <c r="B12" s="360">
        <v>8</v>
      </c>
      <c r="C12" s="360">
        <v>12</v>
      </c>
      <c r="D12" s="360">
        <v>5</v>
      </c>
      <c r="E12" s="64">
        <v>9.9</v>
      </c>
      <c r="F12" s="64">
        <v>14.8</v>
      </c>
      <c r="G12" s="64">
        <v>6.024096385542169</v>
      </c>
      <c r="H12" s="72">
        <v>4</v>
      </c>
      <c r="I12" s="72">
        <v>1</v>
      </c>
      <c r="J12" s="72">
        <v>5</v>
      </c>
      <c r="K12" s="72">
        <v>3</v>
      </c>
      <c r="L12" s="72">
        <v>4</v>
      </c>
      <c r="M12" s="72">
        <v>3</v>
      </c>
      <c r="N12" s="72">
        <v>2</v>
      </c>
      <c r="O12" s="72">
        <v>4</v>
      </c>
      <c r="P12" s="72">
        <v>1</v>
      </c>
      <c r="Q12" s="72">
        <v>0</v>
      </c>
      <c r="R12" s="72">
        <v>0</v>
      </c>
      <c r="S12" s="72">
        <v>0</v>
      </c>
      <c r="T12" s="30"/>
    </row>
    <row r="13" spans="1:20" s="5" customFormat="1" ht="15" customHeight="1">
      <c r="A13" s="20" t="s">
        <v>194</v>
      </c>
      <c r="B13" s="360">
        <v>18</v>
      </c>
      <c r="C13" s="360">
        <v>6</v>
      </c>
      <c r="D13" s="360">
        <v>11</v>
      </c>
      <c r="E13" s="64">
        <v>18</v>
      </c>
      <c r="F13" s="64">
        <v>5.6</v>
      </c>
      <c r="G13" s="64">
        <v>10.784313725490197</v>
      </c>
      <c r="H13" s="72">
        <v>4</v>
      </c>
      <c r="I13" s="72">
        <v>9</v>
      </c>
      <c r="J13" s="72">
        <v>6</v>
      </c>
      <c r="K13" s="72">
        <v>4</v>
      </c>
      <c r="L13" s="72">
        <v>2</v>
      </c>
      <c r="M13" s="72">
        <v>5</v>
      </c>
      <c r="N13" s="72">
        <v>4</v>
      </c>
      <c r="O13" s="72">
        <v>2</v>
      </c>
      <c r="P13" s="72">
        <v>2</v>
      </c>
      <c r="Q13" s="72">
        <v>1</v>
      </c>
      <c r="R13" s="72">
        <v>0</v>
      </c>
      <c r="S13" s="72">
        <v>0</v>
      </c>
      <c r="T13" s="30"/>
    </row>
    <row r="14" spans="1:20" s="5" customFormat="1" ht="15" customHeight="1">
      <c r="A14" s="20" t="s">
        <v>143</v>
      </c>
      <c r="B14" s="360">
        <v>13</v>
      </c>
      <c r="C14" s="360">
        <v>11</v>
      </c>
      <c r="D14" s="360">
        <v>17</v>
      </c>
      <c r="E14" s="64">
        <v>13.8</v>
      </c>
      <c r="F14" s="64">
        <v>10.4</v>
      </c>
      <c r="G14" s="64">
        <v>16.666666666666664</v>
      </c>
      <c r="H14" s="72">
        <v>6</v>
      </c>
      <c r="I14" s="72">
        <v>7</v>
      </c>
      <c r="J14" s="72">
        <v>4</v>
      </c>
      <c r="K14" s="72">
        <v>1</v>
      </c>
      <c r="L14" s="72">
        <v>1</v>
      </c>
      <c r="M14" s="72">
        <v>4</v>
      </c>
      <c r="N14" s="72">
        <v>1</v>
      </c>
      <c r="O14" s="72">
        <v>2</v>
      </c>
      <c r="P14" s="72">
        <v>1</v>
      </c>
      <c r="Q14" s="72">
        <v>2</v>
      </c>
      <c r="R14" s="72">
        <v>1</v>
      </c>
      <c r="S14" s="72">
        <v>2</v>
      </c>
      <c r="T14" s="30"/>
    </row>
    <row r="15" spans="1:20" s="5" customFormat="1" ht="15" customHeight="1">
      <c r="A15" s="20" t="s">
        <v>195</v>
      </c>
      <c r="B15" s="360">
        <v>30</v>
      </c>
      <c r="C15" s="360">
        <v>15</v>
      </c>
      <c r="D15" s="360">
        <v>6</v>
      </c>
      <c r="E15" s="64">
        <v>21.4</v>
      </c>
      <c r="F15" s="64">
        <v>10.6</v>
      </c>
      <c r="G15" s="64">
        <v>4.545454545454546</v>
      </c>
      <c r="H15" s="72">
        <v>7</v>
      </c>
      <c r="I15" s="72">
        <v>9</v>
      </c>
      <c r="J15" s="72">
        <v>9</v>
      </c>
      <c r="K15" s="72">
        <v>3</v>
      </c>
      <c r="L15" s="72">
        <v>3</v>
      </c>
      <c r="M15" s="72">
        <v>2</v>
      </c>
      <c r="N15" s="72">
        <v>3</v>
      </c>
      <c r="O15" s="72">
        <v>1</v>
      </c>
      <c r="P15" s="72">
        <v>2</v>
      </c>
      <c r="Q15" s="72">
        <v>2</v>
      </c>
      <c r="R15" s="72">
        <v>2</v>
      </c>
      <c r="S15" s="72">
        <v>0</v>
      </c>
      <c r="T15" s="30"/>
    </row>
    <row r="16" spans="1:20" s="5" customFormat="1" ht="15" customHeight="1">
      <c r="A16" s="20" t="s">
        <v>144</v>
      </c>
      <c r="B16" s="360">
        <v>34</v>
      </c>
      <c r="C16" s="360">
        <v>21</v>
      </c>
      <c r="D16" s="360">
        <v>29</v>
      </c>
      <c r="E16" s="64">
        <v>20.6</v>
      </c>
      <c r="F16" s="64">
        <v>12.7</v>
      </c>
      <c r="G16" s="64">
        <v>16.95906432748538</v>
      </c>
      <c r="H16" s="72">
        <v>5</v>
      </c>
      <c r="I16" s="72">
        <v>5</v>
      </c>
      <c r="J16" s="72">
        <v>3</v>
      </c>
      <c r="K16" s="72">
        <v>3</v>
      </c>
      <c r="L16" s="72">
        <v>4</v>
      </c>
      <c r="M16" s="72">
        <v>5</v>
      </c>
      <c r="N16" s="72">
        <v>3</v>
      </c>
      <c r="O16" s="72">
        <v>3</v>
      </c>
      <c r="P16" s="72">
        <v>4</v>
      </c>
      <c r="Q16" s="72">
        <v>3</v>
      </c>
      <c r="R16" s="72">
        <v>2</v>
      </c>
      <c r="S16" s="72">
        <v>3</v>
      </c>
      <c r="T16" s="30"/>
    </row>
    <row r="17" spans="1:20" s="5" customFormat="1" ht="15" customHeight="1">
      <c r="A17" s="20" t="s">
        <v>145</v>
      </c>
      <c r="B17" s="360">
        <v>10</v>
      </c>
      <c r="C17" s="360">
        <v>8</v>
      </c>
      <c r="D17" s="360">
        <v>10</v>
      </c>
      <c r="E17" s="64">
        <v>11.9</v>
      </c>
      <c r="F17" s="64">
        <v>9.5</v>
      </c>
      <c r="G17" s="64">
        <v>12.345679012345679</v>
      </c>
      <c r="H17" s="72">
        <v>1</v>
      </c>
      <c r="I17" s="72">
        <v>1</v>
      </c>
      <c r="J17" s="72">
        <v>1</v>
      </c>
      <c r="K17" s="72">
        <v>2</v>
      </c>
      <c r="L17" s="72">
        <v>3</v>
      </c>
      <c r="M17" s="72">
        <v>1</v>
      </c>
      <c r="N17" s="72">
        <v>1</v>
      </c>
      <c r="O17" s="72">
        <v>0</v>
      </c>
      <c r="P17" s="72">
        <v>2</v>
      </c>
      <c r="Q17" s="72">
        <v>1</v>
      </c>
      <c r="R17" s="72">
        <v>1</v>
      </c>
      <c r="S17" s="72">
        <v>1</v>
      </c>
      <c r="T17" s="30"/>
    </row>
    <row r="18" spans="1:20" s="5" customFormat="1" ht="15" customHeight="1">
      <c r="A18" s="20" t="s">
        <v>196</v>
      </c>
      <c r="B18" s="360">
        <v>26</v>
      </c>
      <c r="C18" s="360">
        <v>34</v>
      </c>
      <c r="D18" s="360">
        <v>22</v>
      </c>
      <c r="E18" s="64">
        <v>15.7</v>
      </c>
      <c r="F18" s="64">
        <v>18.9</v>
      </c>
      <c r="G18" s="64">
        <v>11.224489795918368</v>
      </c>
      <c r="H18" s="72">
        <v>5</v>
      </c>
      <c r="I18" s="72">
        <v>12</v>
      </c>
      <c r="J18" s="72">
        <v>11</v>
      </c>
      <c r="K18" s="72">
        <v>10</v>
      </c>
      <c r="L18" s="72">
        <v>5</v>
      </c>
      <c r="M18" s="72">
        <v>10</v>
      </c>
      <c r="N18" s="72">
        <v>6</v>
      </c>
      <c r="O18" s="72">
        <v>4</v>
      </c>
      <c r="P18" s="72">
        <v>3</v>
      </c>
      <c r="Q18" s="72">
        <v>1</v>
      </c>
      <c r="R18" s="72">
        <v>2</v>
      </c>
      <c r="S18" s="72">
        <v>1</v>
      </c>
      <c r="T18" s="30"/>
    </row>
    <row r="19" spans="1:20" s="5" customFormat="1" ht="19.5" customHeight="1">
      <c r="A19" s="21" t="s">
        <v>146</v>
      </c>
      <c r="B19" s="361">
        <v>43</v>
      </c>
      <c r="C19" s="361">
        <v>55</v>
      </c>
      <c r="D19" s="361">
        <v>11</v>
      </c>
      <c r="E19" s="66">
        <v>18.3</v>
      </c>
      <c r="F19" s="66">
        <v>20.7</v>
      </c>
      <c r="G19" s="66">
        <v>4.280155642023346</v>
      </c>
      <c r="H19" s="74">
        <v>7</v>
      </c>
      <c r="I19" s="74">
        <v>4</v>
      </c>
      <c r="J19" s="74">
        <v>13</v>
      </c>
      <c r="K19" s="74">
        <v>5</v>
      </c>
      <c r="L19" s="74">
        <v>7</v>
      </c>
      <c r="M19" s="74">
        <v>5</v>
      </c>
      <c r="N19" s="74">
        <v>4</v>
      </c>
      <c r="O19" s="74">
        <v>9</v>
      </c>
      <c r="P19" s="74">
        <v>3</v>
      </c>
      <c r="Q19" s="74">
        <v>4</v>
      </c>
      <c r="R19" s="74">
        <v>2</v>
      </c>
      <c r="S19" s="74">
        <v>0</v>
      </c>
      <c r="T19" s="30"/>
    </row>
    <row r="20" spans="1:20" s="5" customFormat="1" ht="15" customHeight="1">
      <c r="A20" s="20" t="s">
        <v>197</v>
      </c>
      <c r="B20" s="360">
        <v>31</v>
      </c>
      <c r="C20" s="360">
        <v>43</v>
      </c>
      <c r="D20" s="360">
        <v>3</v>
      </c>
      <c r="E20" s="64">
        <v>23.9</v>
      </c>
      <c r="F20" s="64">
        <v>29.1</v>
      </c>
      <c r="G20" s="64">
        <v>2.608695652173913</v>
      </c>
      <c r="H20" s="72">
        <v>4</v>
      </c>
      <c r="I20" s="72">
        <v>1</v>
      </c>
      <c r="J20" s="72">
        <v>5</v>
      </c>
      <c r="K20" s="72">
        <v>1</v>
      </c>
      <c r="L20" s="72">
        <v>3</v>
      </c>
      <c r="M20" s="72">
        <v>3</v>
      </c>
      <c r="N20" s="72">
        <v>2</v>
      </c>
      <c r="O20" s="72">
        <v>5</v>
      </c>
      <c r="P20" s="72">
        <v>0</v>
      </c>
      <c r="Q20" s="72">
        <v>3</v>
      </c>
      <c r="R20" s="72">
        <v>2</v>
      </c>
      <c r="S20" s="72">
        <v>0</v>
      </c>
      <c r="T20" s="30"/>
    </row>
    <row r="21" spans="1:20" s="5" customFormat="1" ht="15" customHeight="1">
      <c r="A21" s="20" t="s">
        <v>147</v>
      </c>
      <c r="B21" s="72">
        <v>5</v>
      </c>
      <c r="C21" s="72">
        <v>3</v>
      </c>
      <c r="D21" s="72">
        <v>4</v>
      </c>
      <c r="E21" s="64">
        <v>13.2</v>
      </c>
      <c r="F21" s="64">
        <v>7.9</v>
      </c>
      <c r="G21" s="64">
        <v>10.526315789473683</v>
      </c>
      <c r="H21" s="72">
        <v>0</v>
      </c>
      <c r="I21" s="72">
        <v>0</v>
      </c>
      <c r="J21" s="72">
        <v>0</v>
      </c>
      <c r="K21" s="72">
        <v>1</v>
      </c>
      <c r="L21" s="72">
        <v>1</v>
      </c>
      <c r="M21" s="72"/>
      <c r="N21" s="72">
        <v>0</v>
      </c>
      <c r="O21" s="72">
        <v>1</v>
      </c>
      <c r="P21" s="72">
        <v>2</v>
      </c>
      <c r="Q21" s="72">
        <v>1</v>
      </c>
      <c r="R21" s="72">
        <v>0</v>
      </c>
      <c r="S21" s="72">
        <v>0</v>
      </c>
      <c r="T21" s="30"/>
    </row>
    <row r="22" spans="1:20" s="5" customFormat="1" ht="15" customHeight="1">
      <c r="A22" s="20" t="s">
        <v>198</v>
      </c>
      <c r="B22" s="362">
        <v>7</v>
      </c>
      <c r="C22" s="362">
        <v>9</v>
      </c>
      <c r="D22" s="362">
        <v>4</v>
      </c>
      <c r="E22" s="363">
        <v>10.5</v>
      </c>
      <c r="F22" s="363">
        <v>11.2</v>
      </c>
      <c r="G22" s="363">
        <v>3.8461538461538463</v>
      </c>
      <c r="H22" s="362">
        <v>3</v>
      </c>
      <c r="I22" s="362">
        <v>3</v>
      </c>
      <c r="J22" s="362">
        <v>8</v>
      </c>
      <c r="K22" s="362">
        <v>3</v>
      </c>
      <c r="L22" s="362">
        <v>3</v>
      </c>
      <c r="M22" s="362">
        <v>2</v>
      </c>
      <c r="N22" s="362">
        <v>2</v>
      </c>
      <c r="O22" s="362">
        <v>3</v>
      </c>
      <c r="P22" s="362">
        <v>1</v>
      </c>
      <c r="Q22" s="362">
        <v>0</v>
      </c>
      <c r="R22" s="362">
        <v>0</v>
      </c>
      <c r="S22" s="362">
        <v>0</v>
      </c>
      <c r="T22" s="30"/>
    </row>
    <row r="23" spans="1:20" s="5" customFormat="1" ht="19.5" customHeight="1">
      <c r="A23" s="22" t="s">
        <v>199</v>
      </c>
      <c r="B23" s="75">
        <v>229</v>
      </c>
      <c r="C23" s="75">
        <v>205</v>
      </c>
      <c r="D23" s="75">
        <v>153</v>
      </c>
      <c r="E23" s="76">
        <v>15.4</v>
      </c>
      <c r="F23" s="76">
        <v>13.1</v>
      </c>
      <c r="G23" s="76">
        <v>9.574468085106384</v>
      </c>
      <c r="H23" s="75">
        <v>59</v>
      </c>
      <c r="I23" s="75">
        <v>68</v>
      </c>
      <c r="J23" s="75">
        <v>69</v>
      </c>
      <c r="K23" s="75">
        <v>42</v>
      </c>
      <c r="L23" s="75">
        <v>34</v>
      </c>
      <c r="M23" s="75">
        <v>49</v>
      </c>
      <c r="N23" s="75">
        <v>27</v>
      </c>
      <c r="O23" s="75">
        <v>34</v>
      </c>
      <c r="P23" s="75">
        <v>25</v>
      </c>
      <c r="Q23" s="75">
        <v>18</v>
      </c>
      <c r="R23" s="75">
        <v>13</v>
      </c>
      <c r="S23" s="75">
        <v>10</v>
      </c>
      <c r="T23" s="30"/>
    </row>
    <row r="24" spans="1:20" s="5" customFormat="1" ht="19.5" customHeight="1">
      <c r="A24" s="23" t="s">
        <v>150</v>
      </c>
      <c r="B24" s="83"/>
      <c r="C24" s="83"/>
      <c r="D24" s="83"/>
      <c r="G24" s="105"/>
      <c r="J24" s="83"/>
      <c r="M24" s="83"/>
      <c r="P24" s="83"/>
      <c r="S24" s="83"/>
      <c r="T24" s="30"/>
    </row>
    <row r="25" spans="1:20" s="5" customFormat="1" ht="15" customHeight="1">
      <c r="A25" s="20" t="s">
        <v>200</v>
      </c>
      <c r="B25" s="360">
        <v>54</v>
      </c>
      <c r="C25" s="360">
        <v>37</v>
      </c>
      <c r="D25" s="360">
        <v>46</v>
      </c>
      <c r="E25" s="64">
        <v>11</v>
      </c>
      <c r="F25" s="64">
        <v>7.3</v>
      </c>
      <c r="G25" s="64">
        <v>9.163346613545817</v>
      </c>
      <c r="H25" s="72">
        <v>14</v>
      </c>
      <c r="I25" s="72">
        <v>13</v>
      </c>
      <c r="J25" s="72">
        <v>11</v>
      </c>
      <c r="K25" s="72">
        <v>9</v>
      </c>
      <c r="L25" s="72">
        <v>10</v>
      </c>
      <c r="M25" s="72">
        <v>13</v>
      </c>
      <c r="N25" s="72">
        <v>5</v>
      </c>
      <c r="O25" s="72">
        <v>12</v>
      </c>
      <c r="P25" s="72">
        <v>6</v>
      </c>
      <c r="Q25" s="72">
        <v>7</v>
      </c>
      <c r="R25" s="72">
        <v>0</v>
      </c>
      <c r="S25" s="72">
        <v>5</v>
      </c>
      <c r="T25" s="30"/>
    </row>
    <row r="26" spans="1:20" s="5" customFormat="1" ht="15" customHeight="1">
      <c r="A26" s="20" t="s">
        <v>201</v>
      </c>
      <c r="B26" s="360"/>
      <c r="C26" s="360"/>
      <c r="D26" s="360"/>
      <c r="E26" s="64"/>
      <c r="F26" s="64"/>
      <c r="G26" s="64"/>
      <c r="H26" s="72"/>
      <c r="I26" s="72"/>
      <c r="J26" s="72"/>
      <c r="K26" s="72"/>
      <c r="L26" s="72"/>
      <c r="M26" s="72"/>
      <c r="N26" s="72"/>
      <c r="O26" s="72"/>
      <c r="P26" s="72"/>
      <c r="Q26" s="72"/>
      <c r="R26" s="72"/>
      <c r="S26" s="72"/>
      <c r="T26" s="30"/>
    </row>
    <row r="27" spans="1:20" s="5" customFormat="1" ht="15" customHeight="1">
      <c r="A27" s="24" t="s">
        <v>151</v>
      </c>
      <c r="B27" s="360">
        <v>9</v>
      </c>
      <c r="C27" s="360">
        <v>19</v>
      </c>
      <c r="D27" s="360">
        <v>20</v>
      </c>
      <c r="E27" s="64">
        <v>8</v>
      </c>
      <c r="F27" s="64">
        <v>17.1</v>
      </c>
      <c r="G27" s="64">
        <v>12.82051282051282</v>
      </c>
      <c r="H27" s="72">
        <v>3</v>
      </c>
      <c r="I27" s="72">
        <v>4</v>
      </c>
      <c r="J27" s="72">
        <v>7</v>
      </c>
      <c r="K27" s="72">
        <v>6</v>
      </c>
      <c r="L27" s="72">
        <v>3</v>
      </c>
      <c r="M27" s="72">
        <v>1</v>
      </c>
      <c r="N27" s="72">
        <v>1</v>
      </c>
      <c r="O27" s="72">
        <v>2</v>
      </c>
      <c r="P27" s="72">
        <v>4</v>
      </c>
      <c r="Q27" s="72">
        <v>0</v>
      </c>
      <c r="R27" s="72">
        <v>1</v>
      </c>
      <c r="S27" s="72">
        <v>2</v>
      </c>
      <c r="T27" s="30"/>
    </row>
    <row r="28" spans="1:20" s="5" customFormat="1" ht="15" customHeight="1">
      <c r="A28" s="24" t="s">
        <v>152</v>
      </c>
      <c r="B28" s="360">
        <v>32</v>
      </c>
      <c r="C28" s="360">
        <v>15</v>
      </c>
      <c r="D28" s="360">
        <v>8</v>
      </c>
      <c r="E28" s="64">
        <v>25.2</v>
      </c>
      <c r="F28" s="64">
        <v>8.9</v>
      </c>
      <c r="G28" s="64">
        <v>4.9079754601226995</v>
      </c>
      <c r="H28" s="72">
        <v>5</v>
      </c>
      <c r="I28" s="72">
        <v>9</v>
      </c>
      <c r="J28" s="72">
        <v>9</v>
      </c>
      <c r="K28" s="72">
        <v>3</v>
      </c>
      <c r="L28" s="72">
        <v>2</v>
      </c>
      <c r="M28" s="72">
        <v>4</v>
      </c>
      <c r="N28" s="72">
        <v>1</v>
      </c>
      <c r="O28" s="72">
        <v>2</v>
      </c>
      <c r="P28" s="72">
        <v>2</v>
      </c>
      <c r="Q28" s="72">
        <v>2</v>
      </c>
      <c r="R28" s="72">
        <v>2</v>
      </c>
      <c r="S28" s="72">
        <v>0</v>
      </c>
      <c r="T28" s="30"/>
    </row>
    <row r="29" spans="1:20" s="5" customFormat="1" ht="15" customHeight="1">
      <c r="A29" s="24" t="s">
        <v>153</v>
      </c>
      <c r="B29" s="360">
        <v>14</v>
      </c>
      <c r="C29" s="360">
        <v>31</v>
      </c>
      <c r="D29" s="360">
        <v>14</v>
      </c>
      <c r="E29" s="64">
        <v>11.3</v>
      </c>
      <c r="F29" s="64">
        <v>23</v>
      </c>
      <c r="G29" s="64">
        <v>7.608695652173914</v>
      </c>
      <c r="H29" s="72">
        <v>6</v>
      </c>
      <c r="I29" s="72">
        <v>5</v>
      </c>
      <c r="J29" s="72">
        <v>6</v>
      </c>
      <c r="K29" s="72">
        <v>5</v>
      </c>
      <c r="L29" s="72">
        <v>4</v>
      </c>
      <c r="M29" s="72">
        <v>9</v>
      </c>
      <c r="N29" s="72">
        <v>1</v>
      </c>
      <c r="O29" s="72">
        <v>2</v>
      </c>
      <c r="P29" s="72">
        <v>2</v>
      </c>
      <c r="Q29" s="72">
        <v>1</v>
      </c>
      <c r="R29" s="72">
        <v>2</v>
      </c>
      <c r="S29" s="72">
        <v>0</v>
      </c>
      <c r="T29" s="30"/>
    </row>
    <row r="30" spans="1:20" s="5" customFormat="1" ht="15" customHeight="1">
      <c r="A30" s="24" t="s">
        <v>154</v>
      </c>
      <c r="B30" s="360">
        <v>120</v>
      </c>
      <c r="C30" s="360">
        <v>103</v>
      </c>
      <c r="D30" s="360">
        <v>65</v>
      </c>
      <c r="E30" s="64">
        <v>18.9</v>
      </c>
      <c r="F30" s="64">
        <v>15.9</v>
      </c>
      <c r="G30" s="64">
        <v>10.961214165261383</v>
      </c>
      <c r="H30" s="72">
        <v>31</v>
      </c>
      <c r="I30" s="72">
        <v>37</v>
      </c>
      <c r="J30" s="72">
        <v>36</v>
      </c>
      <c r="K30" s="72">
        <v>19</v>
      </c>
      <c r="L30" s="72">
        <v>15</v>
      </c>
      <c r="M30" s="72">
        <v>22</v>
      </c>
      <c r="N30" s="72">
        <v>19</v>
      </c>
      <c r="O30" s="72">
        <v>16</v>
      </c>
      <c r="P30" s="72">
        <v>11</v>
      </c>
      <c r="Q30" s="72">
        <v>8</v>
      </c>
      <c r="R30" s="72">
        <v>8</v>
      </c>
      <c r="S30" s="72">
        <v>3</v>
      </c>
      <c r="T30" s="30"/>
    </row>
    <row r="31" spans="1:20" s="5" customFormat="1" ht="19.5" customHeight="1">
      <c r="A31" s="22" t="s">
        <v>199</v>
      </c>
      <c r="B31" s="75">
        <v>229</v>
      </c>
      <c r="C31" s="75">
        <v>205</v>
      </c>
      <c r="D31" s="75">
        <v>153</v>
      </c>
      <c r="E31" s="76">
        <v>15.4</v>
      </c>
      <c r="F31" s="76">
        <v>13.1</v>
      </c>
      <c r="G31" s="76">
        <v>9.574468085106384</v>
      </c>
      <c r="H31" s="75">
        <v>59</v>
      </c>
      <c r="I31" s="75">
        <v>68</v>
      </c>
      <c r="J31" s="75">
        <v>69</v>
      </c>
      <c r="K31" s="75">
        <v>42</v>
      </c>
      <c r="L31" s="75">
        <v>34</v>
      </c>
      <c r="M31" s="75">
        <v>49</v>
      </c>
      <c r="N31" s="75">
        <v>27</v>
      </c>
      <c r="O31" s="75">
        <v>34</v>
      </c>
      <c r="P31" s="75">
        <v>25</v>
      </c>
      <c r="Q31" s="75">
        <v>18</v>
      </c>
      <c r="R31" s="75">
        <v>13</v>
      </c>
      <c r="S31" s="75">
        <v>10</v>
      </c>
      <c r="T31" s="30"/>
    </row>
    <row r="32" spans="1:4" ht="12.75">
      <c r="A32" s="1" t="s">
        <v>272</v>
      </c>
      <c r="B32" s="7"/>
      <c r="C32" s="7"/>
      <c r="D32" s="7"/>
    </row>
    <row r="34" spans="2:19" ht="12.75">
      <c r="B34" s="31"/>
      <c r="C34" s="31"/>
      <c r="D34" s="31"/>
      <c r="E34" s="31"/>
      <c r="F34" s="31"/>
      <c r="G34" s="31"/>
      <c r="H34" s="31"/>
      <c r="I34" s="31"/>
      <c r="J34" s="31"/>
      <c r="K34" s="31"/>
      <c r="L34" s="31"/>
      <c r="M34" s="31"/>
      <c r="N34" s="31"/>
      <c r="O34" s="31"/>
      <c r="P34" s="31"/>
      <c r="Q34" s="31"/>
      <c r="R34" s="31"/>
      <c r="S34" s="31"/>
    </row>
    <row r="35" spans="2:19" ht="12.75">
      <c r="B35" s="31"/>
      <c r="C35" s="31"/>
      <c r="D35" s="31"/>
      <c r="E35" s="31"/>
      <c r="F35" s="31"/>
      <c r="G35" s="31"/>
      <c r="H35" s="31"/>
      <c r="I35" s="31"/>
      <c r="J35" s="31"/>
      <c r="K35" s="31"/>
      <c r="L35" s="31"/>
      <c r="M35" s="31"/>
      <c r="N35" s="31"/>
      <c r="O35" s="31"/>
      <c r="P35" s="31"/>
      <c r="Q35" s="31"/>
      <c r="R35" s="31"/>
      <c r="S35" s="31"/>
    </row>
    <row r="37" ht="12.75">
      <c r="F37" s="210"/>
    </row>
  </sheetData>
  <sheetProtection/>
  <mergeCells count="10">
    <mergeCell ref="N6:P6"/>
    <mergeCell ref="Q6:S6"/>
    <mergeCell ref="R3:S3"/>
    <mergeCell ref="A2:I2"/>
    <mergeCell ref="B5:G5"/>
    <mergeCell ref="B6:D6"/>
    <mergeCell ref="E6:G6"/>
    <mergeCell ref="H5:S5"/>
    <mergeCell ref="H6:J6"/>
    <mergeCell ref="K6:M6"/>
  </mergeCells>
  <printOptions horizontalCentered="1" verticalCentered="1"/>
  <pageMargins left="0" right="0" top="0.7874015748031497" bottom="0.7874015748031497" header="0.3937007874015748" footer="0"/>
  <pageSetup horizontalDpi="120" verticalDpi="120" orientation="landscape" paperSize="9" scale="80" r:id="rId1"/>
  <headerFooter alignWithMargins="0">
    <oddFooter>&amp;L&amp;"Myriad Pro,Semibold"&amp;8CNMV. &amp;"Myriad Pro,Normal"Informe Anual  de Gobierno Corporativo</oddFooter>
  </headerFooter>
</worksheet>
</file>

<file path=xl/worksheets/sheet23.xml><?xml version="1.0" encoding="utf-8"?>
<worksheet xmlns="http://schemas.openxmlformats.org/spreadsheetml/2006/main" xmlns:r="http://schemas.openxmlformats.org/officeDocument/2006/relationships">
  <dimension ref="A1:P37"/>
  <sheetViews>
    <sheetView showGridLines="0" zoomScalePageLayoutView="0" workbookViewId="0" topLeftCell="A1">
      <selection activeCell="A1" sqref="A1"/>
    </sheetView>
  </sheetViews>
  <sheetFormatPr defaultColWidth="11.421875" defaultRowHeight="12.75"/>
  <cols>
    <col min="1" max="1" width="50.140625" style="1" customWidth="1"/>
    <col min="2" max="16" width="7.7109375" style="1" customWidth="1"/>
    <col min="17" max="16384" width="11.421875" style="1" customWidth="1"/>
  </cols>
  <sheetData>
    <row r="1" spans="4:6" ht="11.25">
      <c r="D1" s="39"/>
      <c r="E1" s="39"/>
      <c r="F1" s="39"/>
    </row>
    <row r="2" ht="30" customHeight="1"/>
    <row r="3" spans="1:11" s="10" customFormat="1" ht="15.75">
      <c r="A3" s="642"/>
      <c r="B3" s="642"/>
      <c r="C3" s="642"/>
      <c r="D3" s="642"/>
      <c r="E3" s="642"/>
      <c r="F3" s="642"/>
      <c r="G3" s="642"/>
      <c r="H3" s="642"/>
      <c r="I3" s="578"/>
      <c r="J3" s="578"/>
      <c r="K3" s="578"/>
    </row>
    <row r="4" spans="1:16" s="10" customFormat="1" ht="23.25" customHeight="1">
      <c r="A4" s="525" t="s">
        <v>494</v>
      </c>
      <c r="B4" s="525"/>
      <c r="C4" s="525"/>
      <c r="D4" s="525"/>
      <c r="E4" s="525"/>
      <c r="F4" s="525"/>
      <c r="G4" s="525"/>
      <c r="H4" s="525"/>
      <c r="I4" s="525"/>
      <c r="J4" s="525"/>
      <c r="K4" s="525"/>
      <c r="L4" s="12"/>
      <c r="M4" s="12"/>
      <c r="N4" s="12"/>
      <c r="O4" s="12"/>
      <c r="P4" s="26" t="s">
        <v>389</v>
      </c>
    </row>
    <row r="6" spans="1:16" ht="44.25" customHeight="1">
      <c r="A6" s="211"/>
      <c r="B6" s="643" t="s">
        <v>390</v>
      </c>
      <c r="C6" s="643"/>
      <c r="D6" s="643"/>
      <c r="E6" s="643" t="s">
        <v>391</v>
      </c>
      <c r="F6" s="643"/>
      <c r="G6" s="643"/>
      <c r="H6" s="643" t="s">
        <v>392</v>
      </c>
      <c r="I6" s="643"/>
      <c r="J6" s="643"/>
      <c r="K6" s="643" t="s">
        <v>393</v>
      </c>
      <c r="L6" s="643"/>
      <c r="M6" s="643"/>
      <c r="N6" s="643" t="s">
        <v>394</v>
      </c>
      <c r="O6" s="643"/>
      <c r="P6" s="643"/>
    </row>
    <row r="7" spans="1:16" ht="15" customHeight="1">
      <c r="A7" s="212"/>
      <c r="B7" s="18">
        <v>2012</v>
      </c>
      <c r="C7" s="18">
        <v>2011</v>
      </c>
      <c r="D7" s="18">
        <v>2010</v>
      </c>
      <c r="E7" s="18">
        <v>2012</v>
      </c>
      <c r="F7" s="18">
        <v>2011</v>
      </c>
      <c r="G7" s="18">
        <v>2010</v>
      </c>
      <c r="H7" s="18">
        <v>2012</v>
      </c>
      <c r="I7" s="18">
        <v>2011</v>
      </c>
      <c r="J7" s="18">
        <v>2010</v>
      </c>
      <c r="K7" s="18">
        <v>2012</v>
      </c>
      <c r="L7" s="18">
        <v>2011</v>
      </c>
      <c r="M7" s="18">
        <v>2010</v>
      </c>
      <c r="N7" s="18">
        <v>2012</v>
      </c>
      <c r="O7" s="18">
        <v>2011</v>
      </c>
      <c r="P7" s="18">
        <v>2010</v>
      </c>
    </row>
    <row r="8" spans="1:16" ht="26.25" customHeight="1">
      <c r="A8" s="213" t="s">
        <v>395</v>
      </c>
      <c r="B8" s="320">
        <v>215</v>
      </c>
      <c r="C8" s="320">
        <v>221</v>
      </c>
      <c r="D8" s="320">
        <v>238</v>
      </c>
      <c r="E8" s="320">
        <v>1</v>
      </c>
      <c r="F8" s="320"/>
      <c r="G8" s="320"/>
      <c r="H8" s="320"/>
      <c r="I8" s="320"/>
      <c r="J8" s="320"/>
      <c r="K8" s="320"/>
      <c r="L8" s="320"/>
      <c r="M8" s="320"/>
      <c r="N8" s="320"/>
      <c r="O8" s="320"/>
      <c r="P8" s="320"/>
    </row>
    <row r="9" spans="1:16" ht="26.25" customHeight="1">
      <c r="A9" s="214" t="s">
        <v>396</v>
      </c>
      <c r="B9" s="318">
        <v>525</v>
      </c>
      <c r="C9" s="318">
        <v>543</v>
      </c>
      <c r="D9" s="318">
        <v>591</v>
      </c>
      <c r="E9" s="318">
        <v>24</v>
      </c>
      <c r="F9" s="318">
        <v>36</v>
      </c>
      <c r="G9" s="318">
        <v>34</v>
      </c>
      <c r="H9" s="318">
        <v>10</v>
      </c>
      <c r="I9" s="318">
        <v>7</v>
      </c>
      <c r="J9" s="318">
        <v>6</v>
      </c>
      <c r="K9" s="318">
        <v>2</v>
      </c>
      <c r="L9" s="318">
        <v>3</v>
      </c>
      <c r="M9" s="318">
        <v>2</v>
      </c>
      <c r="N9" s="318"/>
      <c r="O9" s="318"/>
      <c r="P9" s="318">
        <v>1</v>
      </c>
    </row>
    <row r="10" spans="1:16" ht="26.25" customHeight="1">
      <c r="A10" s="214" t="s">
        <v>397</v>
      </c>
      <c r="B10" s="318">
        <v>390</v>
      </c>
      <c r="C10" s="318">
        <v>394</v>
      </c>
      <c r="D10" s="318">
        <v>402</v>
      </c>
      <c r="E10" s="318">
        <v>26</v>
      </c>
      <c r="F10" s="318">
        <v>25</v>
      </c>
      <c r="G10" s="318">
        <v>21</v>
      </c>
      <c r="H10" s="318">
        <v>8</v>
      </c>
      <c r="I10" s="318">
        <v>6</v>
      </c>
      <c r="J10" s="318">
        <v>5</v>
      </c>
      <c r="K10" s="318">
        <v>1</v>
      </c>
      <c r="L10" s="318"/>
      <c r="M10" s="318">
        <v>1</v>
      </c>
      <c r="N10" s="318">
        <v>1</v>
      </c>
      <c r="O10" s="318">
        <v>1</v>
      </c>
      <c r="P10" s="318">
        <v>1</v>
      </c>
    </row>
    <row r="11" spans="1:16" ht="26.25" customHeight="1">
      <c r="A11" s="214" t="s">
        <v>398</v>
      </c>
      <c r="B11" s="318">
        <v>71</v>
      </c>
      <c r="C11" s="318">
        <v>83</v>
      </c>
      <c r="D11" s="318">
        <v>78</v>
      </c>
      <c r="E11" s="318">
        <v>1</v>
      </c>
      <c r="F11" s="318"/>
      <c r="G11" s="318"/>
      <c r="H11" s="318"/>
      <c r="I11" s="318"/>
      <c r="J11" s="318"/>
      <c r="K11" s="318"/>
      <c r="L11" s="318"/>
      <c r="M11" s="318"/>
      <c r="N11" s="318"/>
      <c r="O11" s="318"/>
      <c r="P11" s="318"/>
    </row>
    <row r="12" spans="1:16" ht="26.25" customHeight="1">
      <c r="A12" s="214" t="s">
        <v>399</v>
      </c>
      <c r="B12" s="318"/>
      <c r="C12" s="318"/>
      <c r="D12" s="318"/>
      <c r="E12" s="318">
        <v>14</v>
      </c>
      <c r="F12" s="318">
        <v>15</v>
      </c>
      <c r="G12" s="318">
        <v>12</v>
      </c>
      <c r="H12" s="318">
        <v>3</v>
      </c>
      <c r="I12" s="318">
        <v>5</v>
      </c>
      <c r="J12" s="318">
        <v>6</v>
      </c>
      <c r="K12" s="318">
        <v>1</v>
      </c>
      <c r="L12" s="318">
        <v>1</v>
      </c>
      <c r="M12" s="318"/>
      <c r="N12" s="318"/>
      <c r="O12" s="318">
        <v>1</v>
      </c>
      <c r="P12" s="318">
        <v>1</v>
      </c>
    </row>
    <row r="13" spans="1:16" ht="26.25" customHeight="1">
      <c r="A13" s="214" t="s">
        <v>400</v>
      </c>
      <c r="B13" s="318"/>
      <c r="C13" s="318"/>
      <c r="D13" s="318"/>
      <c r="E13" s="318">
        <v>10</v>
      </c>
      <c r="F13" s="318">
        <v>10</v>
      </c>
      <c r="G13" s="318">
        <v>7</v>
      </c>
      <c r="H13" s="318">
        <v>1</v>
      </c>
      <c r="I13" s="318">
        <v>2</v>
      </c>
      <c r="J13" s="318">
        <v>3</v>
      </c>
      <c r="K13" s="318">
        <v>1</v>
      </c>
      <c r="L13" s="318">
        <v>1</v>
      </c>
      <c r="M13" s="318">
        <v>1</v>
      </c>
      <c r="N13" s="318"/>
      <c r="O13" s="318"/>
      <c r="P13" s="318"/>
    </row>
    <row r="14" spans="1:16" ht="26.25" customHeight="1">
      <c r="A14" s="214" t="s">
        <v>401</v>
      </c>
      <c r="B14" s="318"/>
      <c r="C14" s="318"/>
      <c r="D14" s="318"/>
      <c r="E14" s="318">
        <v>2</v>
      </c>
      <c r="F14" s="318">
        <v>1</v>
      </c>
      <c r="G14" s="318">
        <v>3</v>
      </c>
      <c r="H14" s="318"/>
      <c r="I14" s="318">
        <v>1</v>
      </c>
      <c r="J14" s="318"/>
      <c r="K14" s="318"/>
      <c r="L14" s="318"/>
      <c r="M14" s="318"/>
      <c r="N14" s="318"/>
      <c r="O14" s="318"/>
      <c r="P14" s="318"/>
    </row>
    <row r="15" spans="1:16" ht="26.25" customHeight="1">
      <c r="A15" s="214" t="s">
        <v>402</v>
      </c>
      <c r="B15" s="318"/>
      <c r="C15" s="318"/>
      <c r="D15" s="318"/>
      <c r="E15" s="318">
        <v>11</v>
      </c>
      <c r="F15" s="318">
        <v>10</v>
      </c>
      <c r="G15" s="318">
        <v>10</v>
      </c>
      <c r="H15" s="318">
        <v>1</v>
      </c>
      <c r="I15" s="318">
        <v>1</v>
      </c>
      <c r="J15" s="318"/>
      <c r="K15" s="318"/>
      <c r="L15" s="318"/>
      <c r="M15" s="318"/>
      <c r="N15" s="318"/>
      <c r="O15" s="318"/>
      <c r="P15" s="318"/>
    </row>
    <row r="16" spans="1:16" ht="26.25" customHeight="1">
      <c r="A16" s="214" t="s">
        <v>403</v>
      </c>
      <c r="B16" s="318"/>
      <c r="C16" s="318"/>
      <c r="D16" s="318"/>
      <c r="E16" s="318">
        <v>2</v>
      </c>
      <c r="F16" s="318">
        <v>7</v>
      </c>
      <c r="G16" s="318">
        <v>5</v>
      </c>
      <c r="H16" s="318">
        <v>1</v>
      </c>
      <c r="I16" s="318">
        <v>1</v>
      </c>
      <c r="J16" s="318">
        <v>1</v>
      </c>
      <c r="K16" s="318"/>
      <c r="L16" s="318"/>
      <c r="M16" s="318"/>
      <c r="N16" s="318"/>
      <c r="O16" s="318"/>
      <c r="P16" s="318"/>
    </row>
    <row r="17" spans="1:16" ht="26.25" customHeight="1">
      <c r="A17" s="174" t="s">
        <v>404</v>
      </c>
      <c r="B17" s="318"/>
      <c r="C17" s="318"/>
      <c r="D17" s="318"/>
      <c r="E17" s="318">
        <v>3</v>
      </c>
      <c r="F17" s="318">
        <v>4</v>
      </c>
      <c r="G17" s="318">
        <v>2</v>
      </c>
      <c r="H17" s="318"/>
      <c r="I17" s="318"/>
      <c r="J17" s="318"/>
      <c r="K17" s="318"/>
      <c r="L17" s="318"/>
      <c r="M17" s="318"/>
      <c r="N17" s="318"/>
      <c r="O17" s="318"/>
      <c r="P17" s="318"/>
    </row>
    <row r="18" spans="1:16" ht="26.25" customHeight="1">
      <c r="A18" s="214" t="s">
        <v>405</v>
      </c>
      <c r="B18" s="318"/>
      <c r="C18" s="318"/>
      <c r="D18" s="318"/>
      <c r="E18" s="318"/>
      <c r="F18" s="318"/>
      <c r="G18" s="318">
        <v>1</v>
      </c>
      <c r="H18" s="318">
        <v>1</v>
      </c>
      <c r="I18" s="318"/>
      <c r="J18" s="318"/>
      <c r="K18" s="318"/>
      <c r="L18" s="318"/>
      <c r="M18" s="318"/>
      <c r="N18" s="318"/>
      <c r="O18" s="318"/>
      <c r="P18" s="318"/>
    </row>
    <row r="19" spans="1:16" ht="26.25" customHeight="1">
      <c r="A19" s="214" t="s">
        <v>22</v>
      </c>
      <c r="B19" s="318"/>
      <c r="C19" s="318"/>
      <c r="D19" s="318"/>
      <c r="E19" s="318"/>
      <c r="F19" s="318"/>
      <c r="G19" s="318"/>
      <c r="H19" s="318"/>
      <c r="I19" s="318">
        <v>1</v>
      </c>
      <c r="J19" s="318">
        <v>1</v>
      </c>
      <c r="K19" s="318"/>
      <c r="L19" s="318"/>
      <c r="M19" s="318"/>
      <c r="N19" s="318"/>
      <c r="O19" s="318"/>
      <c r="P19" s="318"/>
    </row>
    <row r="20" spans="1:16" ht="26.25" customHeight="1">
      <c r="A20" s="215" t="s">
        <v>23</v>
      </c>
      <c r="B20" s="321"/>
      <c r="C20" s="321"/>
      <c r="D20" s="321"/>
      <c r="E20" s="318"/>
      <c r="F20" s="321"/>
      <c r="G20" s="321">
        <v>1</v>
      </c>
      <c r="H20" s="321"/>
      <c r="I20" s="321">
        <v>1</v>
      </c>
      <c r="J20" s="321"/>
      <c r="K20" s="321"/>
      <c r="L20" s="321"/>
      <c r="M20" s="321"/>
      <c r="N20" s="321"/>
      <c r="O20" s="321"/>
      <c r="P20" s="321"/>
    </row>
    <row r="21" spans="1:16" s="5" customFormat="1" ht="26.25" customHeight="1">
      <c r="A21" s="373" t="s">
        <v>262</v>
      </c>
      <c r="B21" s="216">
        <v>1201</v>
      </c>
      <c r="C21" s="216">
        <v>1241</v>
      </c>
      <c r="D21" s="216">
        <v>1309</v>
      </c>
      <c r="E21" s="216">
        <v>94</v>
      </c>
      <c r="F21" s="216">
        <v>108</v>
      </c>
      <c r="G21" s="216">
        <v>96</v>
      </c>
      <c r="H21" s="216">
        <v>25</v>
      </c>
      <c r="I21" s="216">
        <v>25</v>
      </c>
      <c r="J21" s="216">
        <v>22</v>
      </c>
      <c r="K21" s="216">
        <v>5</v>
      </c>
      <c r="L21" s="216">
        <v>5</v>
      </c>
      <c r="M21" s="216">
        <v>4</v>
      </c>
      <c r="N21" s="216">
        <v>1</v>
      </c>
      <c r="O21" s="216">
        <v>2</v>
      </c>
      <c r="P21" s="216">
        <v>3</v>
      </c>
    </row>
    <row r="22" spans="1:16" s="5" customFormat="1" ht="26.25" customHeight="1">
      <c r="A22" s="373" t="s">
        <v>263</v>
      </c>
      <c r="B22" s="374">
        <v>90.6</v>
      </c>
      <c r="C22" s="374">
        <v>89.9</v>
      </c>
      <c r="D22" s="374">
        <v>91.28312412831241</v>
      </c>
      <c r="E22" s="374">
        <v>7.1</v>
      </c>
      <c r="F22" s="374">
        <v>7.8</v>
      </c>
      <c r="G22" s="374">
        <v>6.694560669456067</v>
      </c>
      <c r="H22" s="374">
        <v>1.9</v>
      </c>
      <c r="I22" s="374">
        <v>1.8</v>
      </c>
      <c r="J22" s="374">
        <v>1.5341701534170153</v>
      </c>
      <c r="K22" s="374">
        <v>0.4</v>
      </c>
      <c r="L22" s="374">
        <v>0.4</v>
      </c>
      <c r="M22" s="374">
        <v>0.2789400278940028</v>
      </c>
      <c r="N22" s="374">
        <v>0.1</v>
      </c>
      <c r="O22" s="374">
        <v>0.1</v>
      </c>
      <c r="P22" s="374">
        <v>0.20920502092050208</v>
      </c>
    </row>
    <row r="23" ht="11.25">
      <c r="A23" s="1" t="s">
        <v>272</v>
      </c>
    </row>
    <row r="25" ht="11.25">
      <c r="B25" s="31"/>
    </row>
    <row r="27" spans="2:4" ht="11.25">
      <c r="B27" s="50"/>
      <c r="C27" s="50"/>
      <c r="D27" s="31"/>
    </row>
    <row r="30" ht="11.25">
      <c r="G30" s="31"/>
    </row>
    <row r="35" ht="11.25">
      <c r="D35" s="31"/>
    </row>
    <row r="37" ht="11.25">
      <c r="F37" s="58"/>
    </row>
  </sheetData>
  <sheetProtection/>
  <mergeCells count="6">
    <mergeCell ref="A3:K3"/>
    <mergeCell ref="K6:M6"/>
    <mergeCell ref="N6:P6"/>
    <mergeCell ref="B6:D6"/>
    <mergeCell ref="E6:G6"/>
    <mergeCell ref="H6:J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24.xml><?xml version="1.0" encoding="utf-8"?>
<worksheet xmlns="http://schemas.openxmlformats.org/spreadsheetml/2006/main" xmlns:r="http://schemas.openxmlformats.org/officeDocument/2006/relationships">
  <dimension ref="A2:Q37"/>
  <sheetViews>
    <sheetView showGridLines="0" zoomScalePageLayoutView="0" workbookViewId="0" topLeftCell="A1">
      <selection activeCell="A1" sqref="A1"/>
    </sheetView>
  </sheetViews>
  <sheetFormatPr defaultColWidth="11.421875" defaultRowHeight="12.75"/>
  <cols>
    <col min="1" max="1" width="44.421875" style="1" customWidth="1"/>
    <col min="2" max="16" width="7.7109375" style="1" customWidth="1"/>
    <col min="17" max="16384" width="11.421875" style="1" customWidth="1"/>
  </cols>
  <sheetData>
    <row r="2" spans="1:11" s="10" customFormat="1" ht="15.75">
      <c r="A2" s="578"/>
      <c r="B2" s="578"/>
      <c r="C2" s="578"/>
      <c r="D2" s="578"/>
      <c r="E2" s="578"/>
      <c r="F2" s="578"/>
      <c r="G2" s="578"/>
      <c r="H2" s="578"/>
      <c r="I2" s="578"/>
      <c r="J2" s="578"/>
      <c r="K2" s="578"/>
    </row>
    <row r="3" spans="1:16" s="10" customFormat="1" ht="23.25" customHeight="1">
      <c r="A3" s="525" t="s">
        <v>495</v>
      </c>
      <c r="B3" s="525"/>
      <c r="C3" s="525"/>
      <c r="D3" s="525"/>
      <c r="E3" s="525"/>
      <c r="F3" s="525"/>
      <c r="G3" s="525"/>
      <c r="H3" s="525"/>
      <c r="I3" s="526"/>
      <c r="J3" s="526"/>
      <c r="K3" s="526"/>
      <c r="L3" s="12"/>
      <c r="M3" s="12"/>
      <c r="N3" s="12"/>
      <c r="O3" s="646" t="s">
        <v>24</v>
      </c>
      <c r="P3" s="647"/>
    </row>
    <row r="5" spans="1:16" ht="38.25" customHeight="1">
      <c r="A5" s="40"/>
      <c r="B5" s="550" t="s">
        <v>390</v>
      </c>
      <c r="C5" s="550"/>
      <c r="D5" s="550"/>
      <c r="E5" s="550" t="s">
        <v>323</v>
      </c>
      <c r="F5" s="550"/>
      <c r="G5" s="550"/>
      <c r="H5" s="550" t="s">
        <v>324</v>
      </c>
      <c r="I5" s="550"/>
      <c r="J5" s="550"/>
      <c r="K5" s="550" t="s">
        <v>25</v>
      </c>
      <c r="L5" s="550"/>
      <c r="M5" s="550"/>
      <c r="N5" s="550" t="s">
        <v>394</v>
      </c>
      <c r="O5" s="550"/>
      <c r="P5" s="550"/>
    </row>
    <row r="6" spans="1:16" ht="15" customHeight="1">
      <c r="A6" s="531"/>
      <c r="B6" s="18">
        <v>2012</v>
      </c>
      <c r="C6" s="18">
        <v>2011</v>
      </c>
      <c r="D6" s="18">
        <v>2010</v>
      </c>
      <c r="E6" s="18">
        <v>2012</v>
      </c>
      <c r="F6" s="18">
        <v>2011</v>
      </c>
      <c r="G6" s="18">
        <v>2010</v>
      </c>
      <c r="H6" s="18">
        <v>2012</v>
      </c>
      <c r="I6" s="18">
        <v>2011</v>
      </c>
      <c r="J6" s="18">
        <v>2010</v>
      </c>
      <c r="K6" s="18">
        <v>2012</v>
      </c>
      <c r="L6" s="18">
        <v>2011</v>
      </c>
      <c r="M6" s="18">
        <v>2010</v>
      </c>
      <c r="N6" s="18">
        <v>2012</v>
      </c>
      <c r="O6" s="18">
        <v>2011</v>
      </c>
      <c r="P6" s="18">
        <v>2010</v>
      </c>
    </row>
    <row r="7" spans="1:17" ht="25.5" customHeight="1">
      <c r="A7" s="213" t="s">
        <v>26</v>
      </c>
      <c r="B7" s="317">
        <v>17.9</v>
      </c>
      <c r="C7" s="317">
        <v>17.8</v>
      </c>
      <c r="D7" s="317">
        <v>18.181818181818183</v>
      </c>
      <c r="E7" s="317">
        <v>1.1</v>
      </c>
      <c r="F7" s="317"/>
      <c r="G7" s="317"/>
      <c r="H7" s="317"/>
      <c r="I7" s="317"/>
      <c r="J7" s="317"/>
      <c r="K7" s="317"/>
      <c r="L7" s="317"/>
      <c r="M7" s="317"/>
      <c r="N7" s="317"/>
      <c r="O7" s="317"/>
      <c r="P7" s="317"/>
      <c r="Q7" s="16"/>
    </row>
    <row r="8" spans="1:17" ht="25.5" customHeight="1">
      <c r="A8" s="214" t="s">
        <v>396</v>
      </c>
      <c r="B8" s="317">
        <v>43.7</v>
      </c>
      <c r="C8" s="317">
        <v>43.8</v>
      </c>
      <c r="D8" s="317">
        <v>45.14896867838044</v>
      </c>
      <c r="E8" s="317">
        <v>25.5</v>
      </c>
      <c r="F8" s="317">
        <v>33.3</v>
      </c>
      <c r="G8" s="317">
        <v>61.81818181818181</v>
      </c>
      <c r="H8" s="317">
        <v>40</v>
      </c>
      <c r="I8" s="317">
        <v>28</v>
      </c>
      <c r="J8" s="317">
        <v>54.54545454545454</v>
      </c>
      <c r="K8" s="317">
        <v>40</v>
      </c>
      <c r="L8" s="317">
        <v>60</v>
      </c>
      <c r="M8" s="317">
        <v>66.66666666666666</v>
      </c>
      <c r="N8" s="317"/>
      <c r="O8" s="317"/>
      <c r="P8" s="317">
        <v>33.33333333333333</v>
      </c>
      <c r="Q8" s="16"/>
    </row>
    <row r="9" spans="1:17" ht="25.5" customHeight="1">
      <c r="A9" s="214" t="s">
        <v>27</v>
      </c>
      <c r="B9" s="317">
        <v>32.5</v>
      </c>
      <c r="C9" s="317">
        <v>31.7</v>
      </c>
      <c r="D9" s="317">
        <v>30.710466004583655</v>
      </c>
      <c r="E9" s="317">
        <v>27.7</v>
      </c>
      <c r="F9" s="317">
        <v>23.1</v>
      </c>
      <c r="G9" s="317">
        <v>38.18181818181819</v>
      </c>
      <c r="H9" s="317">
        <v>32</v>
      </c>
      <c r="I9" s="317">
        <v>24</v>
      </c>
      <c r="J9" s="317">
        <v>45.45454545454545</v>
      </c>
      <c r="K9" s="317">
        <v>20</v>
      </c>
      <c r="L9" s="317"/>
      <c r="M9" s="317">
        <v>33.33333333333333</v>
      </c>
      <c r="N9" s="317">
        <v>100</v>
      </c>
      <c r="O9" s="317">
        <v>50</v>
      </c>
      <c r="P9" s="317">
        <v>33.33333333333333</v>
      </c>
      <c r="Q9" s="16"/>
    </row>
    <row r="10" spans="1:17" ht="25.5" customHeight="1">
      <c r="A10" s="214" t="s">
        <v>28</v>
      </c>
      <c r="B10" s="317">
        <v>5.9</v>
      </c>
      <c r="C10" s="317">
        <v>6.7</v>
      </c>
      <c r="D10" s="317">
        <v>5.958747135217724</v>
      </c>
      <c r="E10" s="317">
        <v>1.1</v>
      </c>
      <c r="F10" s="317"/>
      <c r="G10" s="317"/>
      <c r="H10" s="317"/>
      <c r="I10" s="317"/>
      <c r="J10" s="317"/>
      <c r="K10" s="317"/>
      <c r="L10" s="317"/>
      <c r="M10" s="317"/>
      <c r="N10" s="317"/>
      <c r="O10" s="317"/>
      <c r="P10" s="317"/>
      <c r="Q10" s="16"/>
    </row>
    <row r="11" spans="1:16" ht="25.5" customHeight="1">
      <c r="A11" s="214" t="s">
        <v>399</v>
      </c>
      <c r="B11" s="317"/>
      <c r="C11" s="318"/>
      <c r="D11" s="317"/>
      <c r="E11" s="317">
        <v>14.9</v>
      </c>
      <c r="F11" s="317">
        <v>13.9</v>
      </c>
      <c r="G11" s="317">
        <v>21.818181818181817</v>
      </c>
      <c r="H11" s="317">
        <v>12</v>
      </c>
      <c r="I11" s="317">
        <v>20</v>
      </c>
      <c r="J11" s="317">
        <v>54.54545454545454</v>
      </c>
      <c r="K11" s="317">
        <v>20</v>
      </c>
      <c r="L11" s="317">
        <v>20</v>
      </c>
      <c r="M11" s="317"/>
      <c r="N11" s="317"/>
      <c r="O11" s="317">
        <v>50</v>
      </c>
      <c r="P11" s="317">
        <v>33.33333333333333</v>
      </c>
    </row>
    <row r="12" spans="1:16" ht="25.5" customHeight="1">
      <c r="A12" s="214" t="s">
        <v>400</v>
      </c>
      <c r="B12" s="317"/>
      <c r="C12" s="317"/>
      <c r="D12" s="317"/>
      <c r="E12" s="317">
        <v>10.6</v>
      </c>
      <c r="F12" s="317">
        <v>9.3</v>
      </c>
      <c r="G12" s="317">
        <v>12.727272727272727</v>
      </c>
      <c r="H12" s="317">
        <v>4</v>
      </c>
      <c r="I12" s="317">
        <v>8</v>
      </c>
      <c r="J12" s="317">
        <v>27.27272727272727</v>
      </c>
      <c r="K12" s="317">
        <v>20</v>
      </c>
      <c r="L12" s="317">
        <v>20</v>
      </c>
      <c r="M12" s="317">
        <v>33.33333333333333</v>
      </c>
      <c r="N12" s="317"/>
      <c r="O12" s="317"/>
      <c r="P12" s="317"/>
    </row>
    <row r="13" spans="1:16" ht="25.5" customHeight="1">
      <c r="A13" s="214" t="s">
        <v>29</v>
      </c>
      <c r="B13" s="317"/>
      <c r="C13" s="317"/>
      <c r="D13" s="317"/>
      <c r="E13" s="317">
        <v>2.1</v>
      </c>
      <c r="F13" s="317">
        <v>0.9</v>
      </c>
      <c r="G13" s="317">
        <v>5.454545454545454</v>
      </c>
      <c r="H13" s="317"/>
      <c r="I13" s="317">
        <v>4</v>
      </c>
      <c r="J13" s="317"/>
      <c r="K13" s="317"/>
      <c r="L13" s="317"/>
      <c r="M13" s="317"/>
      <c r="N13" s="317"/>
      <c r="O13" s="317"/>
      <c r="P13" s="317"/>
    </row>
    <row r="14" spans="1:16" ht="25.5" customHeight="1">
      <c r="A14" s="214" t="s">
        <v>30</v>
      </c>
      <c r="B14" s="317"/>
      <c r="C14" s="317"/>
      <c r="D14" s="317"/>
      <c r="E14" s="317">
        <v>11.7</v>
      </c>
      <c r="F14" s="317">
        <v>9.3</v>
      </c>
      <c r="G14" s="317">
        <v>18.181818181818183</v>
      </c>
      <c r="H14" s="317">
        <v>4</v>
      </c>
      <c r="I14" s="317">
        <v>4</v>
      </c>
      <c r="J14" s="317"/>
      <c r="K14" s="317"/>
      <c r="L14" s="317"/>
      <c r="M14" s="317"/>
      <c r="N14" s="317"/>
      <c r="O14" s="317"/>
      <c r="P14" s="317"/>
    </row>
    <row r="15" spans="1:16" ht="25.5" customHeight="1">
      <c r="A15" s="214" t="s">
        <v>403</v>
      </c>
      <c r="B15" s="317"/>
      <c r="C15" s="317"/>
      <c r="D15" s="317"/>
      <c r="E15" s="317">
        <v>2.1</v>
      </c>
      <c r="F15" s="317">
        <v>6.5</v>
      </c>
      <c r="G15" s="317">
        <v>9.090909090909092</v>
      </c>
      <c r="H15" s="317">
        <v>4</v>
      </c>
      <c r="I15" s="317">
        <v>4</v>
      </c>
      <c r="J15" s="317">
        <v>9.090909090909092</v>
      </c>
      <c r="K15" s="317"/>
      <c r="L15" s="317"/>
      <c r="M15" s="317"/>
      <c r="N15" s="317"/>
      <c r="O15" s="317"/>
      <c r="P15" s="317"/>
    </row>
    <row r="16" spans="1:16" ht="25.5" customHeight="1">
      <c r="A16" s="174" t="s">
        <v>31</v>
      </c>
      <c r="B16" s="317"/>
      <c r="C16" s="317"/>
      <c r="D16" s="317"/>
      <c r="E16" s="317">
        <v>3.2</v>
      </c>
      <c r="F16" s="317">
        <v>3.7</v>
      </c>
      <c r="G16" s="317">
        <v>3.6363636363636362</v>
      </c>
      <c r="H16" s="317"/>
      <c r="I16" s="317"/>
      <c r="J16" s="317"/>
      <c r="K16" s="317"/>
      <c r="L16" s="317"/>
      <c r="M16" s="317"/>
      <c r="N16" s="317"/>
      <c r="O16" s="317"/>
      <c r="P16" s="317"/>
    </row>
    <row r="17" spans="1:16" ht="25.5" customHeight="1">
      <c r="A17" s="214" t="s">
        <v>32</v>
      </c>
      <c r="B17" s="317"/>
      <c r="C17" s="317"/>
      <c r="D17" s="317"/>
      <c r="E17" s="317"/>
      <c r="F17" s="317"/>
      <c r="G17" s="317">
        <v>1.8181818181818181</v>
      </c>
      <c r="H17" s="317">
        <v>4</v>
      </c>
      <c r="I17" s="317"/>
      <c r="J17" s="317"/>
      <c r="K17" s="317"/>
      <c r="L17" s="317"/>
      <c r="M17" s="317"/>
      <c r="N17" s="317"/>
      <c r="O17" s="317"/>
      <c r="P17" s="317"/>
    </row>
    <row r="18" spans="1:16" ht="25.5" customHeight="1">
      <c r="A18" s="214" t="s">
        <v>33</v>
      </c>
      <c r="B18" s="317"/>
      <c r="C18" s="317"/>
      <c r="D18" s="317"/>
      <c r="E18" s="317"/>
      <c r="F18" s="317"/>
      <c r="G18" s="317"/>
      <c r="H18" s="317"/>
      <c r="I18" s="317">
        <v>4</v>
      </c>
      <c r="J18" s="317">
        <v>9.090909090909092</v>
      </c>
      <c r="K18" s="317"/>
      <c r="L18" s="317"/>
      <c r="M18" s="317"/>
      <c r="N18" s="317"/>
      <c r="O18" s="317"/>
      <c r="P18" s="317"/>
    </row>
    <row r="19" spans="1:16" ht="26.25" customHeight="1">
      <c r="A19" s="215" t="s">
        <v>23</v>
      </c>
      <c r="D19" s="317"/>
      <c r="E19" s="317"/>
      <c r="F19" s="317"/>
      <c r="G19" s="317">
        <v>1.8181818181818181</v>
      </c>
      <c r="I19" s="1">
        <v>4</v>
      </c>
      <c r="K19" s="317"/>
      <c r="L19" s="317"/>
      <c r="M19" s="317"/>
      <c r="N19" s="317"/>
      <c r="O19" s="317"/>
      <c r="P19" s="317"/>
    </row>
    <row r="20" spans="1:16" ht="26.25" customHeight="1">
      <c r="A20" s="2" t="s">
        <v>262</v>
      </c>
      <c r="B20" s="319">
        <v>90.6</v>
      </c>
      <c r="C20" s="319">
        <v>89.9</v>
      </c>
      <c r="D20" s="319">
        <v>91.3</v>
      </c>
      <c r="E20" s="319">
        <v>7.1</v>
      </c>
      <c r="F20" s="319">
        <v>7.8</v>
      </c>
      <c r="G20" s="319">
        <v>6.694560669456067</v>
      </c>
      <c r="H20" s="319">
        <v>1.9</v>
      </c>
      <c r="I20" s="319">
        <v>1.8</v>
      </c>
      <c r="J20" s="319">
        <v>1.5341701534170153</v>
      </c>
      <c r="K20" s="319">
        <v>0.4</v>
      </c>
      <c r="L20" s="319">
        <v>0.4</v>
      </c>
      <c r="M20" s="319">
        <v>0.2789400278940028</v>
      </c>
      <c r="N20" s="319">
        <v>0.1</v>
      </c>
      <c r="O20" s="319">
        <v>0.1</v>
      </c>
      <c r="P20" s="319">
        <v>0.20920502092050208</v>
      </c>
    </row>
    <row r="21" spans="1:11" ht="12.75">
      <c r="A21" s="644" t="s">
        <v>496</v>
      </c>
      <c r="B21" s="645"/>
      <c r="C21" s="645"/>
      <c r="D21" s="645"/>
      <c r="E21" s="645"/>
      <c r="F21" s="645"/>
      <c r="G21" s="645"/>
      <c r="H21" s="645"/>
      <c r="I21" s="645"/>
      <c r="J21" s="645"/>
      <c r="K21" s="645"/>
    </row>
    <row r="22" ht="11.25">
      <c r="A22" s="1" t="s">
        <v>272</v>
      </c>
    </row>
    <row r="24" ht="11.25">
      <c r="B24" s="16"/>
    </row>
    <row r="37" ht="11.25">
      <c r="F37" s="58"/>
    </row>
  </sheetData>
  <sheetProtection/>
  <mergeCells count="8">
    <mergeCell ref="A2:K2"/>
    <mergeCell ref="A21:K21"/>
    <mergeCell ref="N5:P5"/>
    <mergeCell ref="B5:D5"/>
    <mergeCell ref="E5:G5"/>
    <mergeCell ref="H5:J5"/>
    <mergeCell ref="K5:M5"/>
    <mergeCell ref="O3:P3"/>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Pro,Semibold"&amp;8CNMV.&amp;"Myriad Pro,Normal" Informe Anual  de Gobierno Corporativo</oddFooter>
  </headerFooter>
</worksheet>
</file>

<file path=xl/worksheets/sheet25.xml><?xml version="1.0" encoding="utf-8"?>
<worksheet xmlns="http://schemas.openxmlformats.org/spreadsheetml/2006/main" xmlns:r="http://schemas.openxmlformats.org/officeDocument/2006/relationships">
  <dimension ref="A2:AA36"/>
  <sheetViews>
    <sheetView showGridLines="0" zoomScaleSheetLayoutView="100" zoomScalePageLayoutView="0" workbookViewId="0" topLeftCell="A1">
      <selection activeCell="A1" sqref="A1"/>
    </sheetView>
  </sheetViews>
  <sheetFormatPr defaultColWidth="11.57421875" defaultRowHeight="12.75"/>
  <cols>
    <col min="1" max="1" width="37.7109375" style="1" customWidth="1"/>
    <col min="2" max="4" width="5.28125" style="1" customWidth="1"/>
    <col min="5" max="6" width="5.28125" style="25" customWidth="1"/>
    <col min="7" max="13" width="5.28125" style="217" customWidth="1"/>
    <col min="14" max="15" width="5.28125" style="25" customWidth="1"/>
    <col min="16" max="16" width="5.28125" style="42" customWidth="1"/>
    <col min="17" max="18" width="5.28125" style="36" customWidth="1"/>
    <col min="19" max="19" width="5.28125" style="1" customWidth="1"/>
    <col min="20" max="21" width="5.28125" style="43" customWidth="1"/>
    <col min="22" max="25" width="5.28125" style="1" customWidth="1"/>
    <col min="26" max="16384" width="11.57421875" style="1" customWidth="1"/>
  </cols>
  <sheetData>
    <row r="1" ht="7.5" customHeight="1"/>
    <row r="2" spans="1:14" s="10" customFormat="1" ht="12.75" customHeight="1">
      <c r="A2" s="568"/>
      <c r="B2" s="568"/>
      <c r="C2" s="568"/>
      <c r="D2" s="568"/>
      <c r="E2" s="568"/>
      <c r="F2" s="568"/>
      <c r="G2" s="568"/>
      <c r="H2" s="568"/>
      <c r="I2" s="568"/>
      <c r="J2" s="649"/>
      <c r="K2" s="649"/>
      <c r="L2" s="218"/>
      <c r="N2" s="219"/>
    </row>
    <row r="3" spans="1:25" s="10" customFormat="1" ht="20.25" customHeight="1">
      <c r="A3" s="529" t="s">
        <v>497</v>
      </c>
      <c r="B3" s="529"/>
      <c r="C3" s="529"/>
      <c r="D3" s="529"/>
      <c r="E3" s="529"/>
      <c r="F3" s="529"/>
      <c r="G3" s="529"/>
      <c r="H3" s="529"/>
      <c r="I3" s="530"/>
      <c r="J3" s="530"/>
      <c r="K3" s="530"/>
      <c r="L3" s="530"/>
      <c r="M3" s="530"/>
      <c r="N3" s="530"/>
      <c r="O3" s="530"/>
      <c r="P3" s="530"/>
      <c r="Q3" s="530"/>
      <c r="R3" s="530"/>
      <c r="S3" s="14"/>
      <c r="T3" s="14"/>
      <c r="U3" s="14"/>
      <c r="V3" s="14"/>
      <c r="W3" s="583" t="s">
        <v>34</v>
      </c>
      <c r="X3" s="583"/>
      <c r="Y3" s="583"/>
    </row>
    <row r="4" spans="1:21" ht="10.5" customHeight="1">
      <c r="A4" s="36"/>
      <c r="T4" s="220"/>
      <c r="U4" s="220"/>
    </row>
    <row r="5" spans="1:25" s="36" customFormat="1" ht="54" customHeight="1">
      <c r="A5" s="27"/>
      <c r="B5" s="613" t="s">
        <v>35</v>
      </c>
      <c r="C5" s="613"/>
      <c r="D5" s="613"/>
      <c r="E5" s="613"/>
      <c r="F5" s="613"/>
      <c r="G5" s="613" t="s">
        <v>36</v>
      </c>
      <c r="H5" s="613"/>
      <c r="I5" s="613"/>
      <c r="J5" s="613"/>
      <c r="K5" s="613"/>
      <c r="L5" s="613"/>
      <c r="M5" s="613"/>
      <c r="N5" s="613"/>
      <c r="O5" s="613"/>
      <c r="P5" s="613"/>
      <c r="Q5" s="613" t="s">
        <v>37</v>
      </c>
      <c r="R5" s="613"/>
      <c r="S5" s="613"/>
      <c r="T5" s="613"/>
      <c r="U5" s="613"/>
      <c r="V5" s="613"/>
      <c r="W5" s="613"/>
      <c r="X5" s="613"/>
      <c r="Y5" s="613"/>
    </row>
    <row r="6" spans="1:25" ht="39" customHeight="1">
      <c r="A6" s="27"/>
      <c r="B6" s="648" t="s">
        <v>326</v>
      </c>
      <c r="C6" s="648"/>
      <c r="D6" s="648"/>
      <c r="E6" s="613" t="s">
        <v>263</v>
      </c>
      <c r="F6" s="613"/>
      <c r="G6" s="613"/>
      <c r="H6" s="648" t="s">
        <v>59</v>
      </c>
      <c r="I6" s="648"/>
      <c r="J6" s="648"/>
      <c r="K6" s="648" t="s">
        <v>38</v>
      </c>
      <c r="L6" s="648"/>
      <c r="M6" s="648"/>
      <c r="N6" s="648" t="s">
        <v>39</v>
      </c>
      <c r="O6" s="648"/>
      <c r="P6" s="648"/>
      <c r="Q6" s="648" t="s">
        <v>40</v>
      </c>
      <c r="R6" s="648"/>
      <c r="S6" s="648"/>
      <c r="T6" s="648" t="s">
        <v>41</v>
      </c>
      <c r="U6" s="648"/>
      <c r="V6" s="648"/>
      <c r="W6" s="648" t="s">
        <v>42</v>
      </c>
      <c r="X6" s="648"/>
      <c r="Y6" s="648"/>
    </row>
    <row r="7" spans="1:25" ht="12.75" customHeight="1">
      <c r="A7" s="28"/>
      <c r="B7" s="18">
        <v>2012</v>
      </c>
      <c r="C7" s="18">
        <v>2011</v>
      </c>
      <c r="D7" s="18">
        <v>2010</v>
      </c>
      <c r="E7" s="18">
        <v>2012</v>
      </c>
      <c r="F7" s="18">
        <v>2011</v>
      </c>
      <c r="G7" s="18">
        <v>2010</v>
      </c>
      <c r="H7" s="18">
        <v>2012</v>
      </c>
      <c r="I7" s="18">
        <v>2011</v>
      </c>
      <c r="J7" s="18">
        <v>2010</v>
      </c>
      <c r="K7" s="18">
        <v>2012</v>
      </c>
      <c r="L7" s="18">
        <v>2011</v>
      </c>
      <c r="M7" s="18">
        <v>2010</v>
      </c>
      <c r="N7" s="18">
        <v>2012</v>
      </c>
      <c r="O7" s="18">
        <v>2011</v>
      </c>
      <c r="P7" s="18">
        <v>2010</v>
      </c>
      <c r="Q7" s="18">
        <v>2012</v>
      </c>
      <c r="R7" s="18">
        <v>2011</v>
      </c>
      <c r="S7" s="18">
        <v>2010</v>
      </c>
      <c r="T7" s="18">
        <v>2012</v>
      </c>
      <c r="U7" s="18">
        <v>2011</v>
      </c>
      <c r="V7" s="18">
        <v>2010</v>
      </c>
      <c r="W7" s="18">
        <v>2012</v>
      </c>
      <c r="X7" s="18">
        <v>2011</v>
      </c>
      <c r="Y7" s="18">
        <v>2010</v>
      </c>
    </row>
    <row r="8" spans="1:27" s="5" customFormat="1" ht="19.5" customHeight="1">
      <c r="A8" s="19" t="s">
        <v>140</v>
      </c>
      <c r="B8" s="344">
        <v>100</v>
      </c>
      <c r="C8" s="344">
        <v>100</v>
      </c>
      <c r="D8" s="344">
        <v>101</v>
      </c>
      <c r="E8" s="105">
        <v>38.889</v>
      </c>
      <c r="F8" s="105">
        <v>35.938</v>
      </c>
      <c r="G8" s="105">
        <v>76.51515151515152</v>
      </c>
      <c r="H8" s="346">
        <v>39</v>
      </c>
      <c r="I8" s="346">
        <v>41</v>
      </c>
      <c r="J8" s="346">
        <v>45</v>
      </c>
      <c r="K8" s="346">
        <v>15</v>
      </c>
      <c r="L8" s="346">
        <v>11</v>
      </c>
      <c r="M8" s="346">
        <v>12</v>
      </c>
      <c r="N8" s="346">
        <v>72</v>
      </c>
      <c r="O8" s="346">
        <v>75</v>
      </c>
      <c r="P8" s="346">
        <v>75</v>
      </c>
      <c r="Q8" s="346">
        <v>51</v>
      </c>
      <c r="R8" s="346">
        <v>76</v>
      </c>
      <c r="S8" s="346">
        <v>53</v>
      </c>
      <c r="T8" s="346">
        <v>58</v>
      </c>
      <c r="U8" s="346">
        <v>33</v>
      </c>
      <c r="V8" s="346">
        <v>48</v>
      </c>
      <c r="W8" s="346">
        <v>17</v>
      </c>
      <c r="X8" s="346">
        <v>18</v>
      </c>
      <c r="Y8" s="346">
        <v>31</v>
      </c>
      <c r="Z8" s="221"/>
      <c r="AA8" s="221"/>
    </row>
    <row r="9" spans="1:27" s="5" customFormat="1" ht="15" customHeight="1">
      <c r="A9" s="20" t="s">
        <v>141</v>
      </c>
      <c r="B9" s="63">
        <v>9</v>
      </c>
      <c r="C9" s="63">
        <v>8</v>
      </c>
      <c r="D9" s="63">
        <v>10</v>
      </c>
      <c r="E9" s="64">
        <v>41.667</v>
      </c>
      <c r="F9" s="64">
        <v>25</v>
      </c>
      <c r="G9" s="64">
        <v>71.42857142857143</v>
      </c>
      <c r="H9" s="73">
        <v>9</v>
      </c>
      <c r="I9" s="73">
        <v>6</v>
      </c>
      <c r="J9" s="73">
        <v>9</v>
      </c>
      <c r="K9" s="73">
        <v>0</v>
      </c>
      <c r="L9" s="73">
        <v>2</v>
      </c>
      <c r="M9" s="73">
        <v>2</v>
      </c>
      <c r="N9" s="73">
        <v>3</v>
      </c>
      <c r="O9" s="73">
        <v>3</v>
      </c>
      <c r="P9" s="73">
        <v>3</v>
      </c>
      <c r="Q9" s="73">
        <v>6</v>
      </c>
      <c r="R9" s="73">
        <v>8</v>
      </c>
      <c r="S9" s="73">
        <v>8</v>
      </c>
      <c r="T9" s="73">
        <v>4</v>
      </c>
      <c r="U9" s="73">
        <v>1</v>
      </c>
      <c r="V9" s="73">
        <v>4</v>
      </c>
      <c r="W9" s="73">
        <v>2</v>
      </c>
      <c r="X9" s="73">
        <v>2</v>
      </c>
      <c r="Y9" s="73">
        <v>2</v>
      </c>
      <c r="Z9" s="221"/>
      <c r="AA9" s="221"/>
    </row>
    <row r="10" spans="1:27" s="5" customFormat="1" ht="15" customHeight="1">
      <c r="A10" s="20" t="s">
        <v>192</v>
      </c>
      <c r="B10" s="63">
        <v>11</v>
      </c>
      <c r="C10" s="63">
        <v>11</v>
      </c>
      <c r="D10" s="63">
        <v>10</v>
      </c>
      <c r="E10" s="64">
        <v>35.714</v>
      </c>
      <c r="F10" s="64">
        <v>35.714</v>
      </c>
      <c r="G10" s="64">
        <v>71.42857142857143</v>
      </c>
      <c r="H10" s="73">
        <v>5</v>
      </c>
      <c r="I10" s="73">
        <v>4</v>
      </c>
      <c r="J10" s="73">
        <v>5</v>
      </c>
      <c r="K10" s="73">
        <v>1</v>
      </c>
      <c r="L10" s="73">
        <v>2</v>
      </c>
      <c r="M10" s="73">
        <v>1</v>
      </c>
      <c r="N10" s="73">
        <v>8</v>
      </c>
      <c r="O10" s="73">
        <v>8</v>
      </c>
      <c r="P10" s="73">
        <v>8</v>
      </c>
      <c r="Q10" s="73">
        <v>4</v>
      </c>
      <c r="R10" s="73">
        <v>9</v>
      </c>
      <c r="S10" s="73">
        <v>6</v>
      </c>
      <c r="T10" s="73">
        <v>8</v>
      </c>
      <c r="U10" s="73">
        <v>3</v>
      </c>
      <c r="V10" s="73">
        <v>6</v>
      </c>
      <c r="W10" s="73">
        <v>2</v>
      </c>
      <c r="X10" s="73">
        <v>2</v>
      </c>
      <c r="Y10" s="73">
        <v>2</v>
      </c>
      <c r="Z10" s="221"/>
      <c r="AA10" s="221"/>
    </row>
    <row r="11" spans="1:27" s="5" customFormat="1" ht="15" customHeight="1">
      <c r="A11" s="20" t="s">
        <v>193</v>
      </c>
      <c r="B11" s="63">
        <v>10</v>
      </c>
      <c r="C11" s="63">
        <v>10</v>
      </c>
      <c r="D11" s="63">
        <v>10</v>
      </c>
      <c r="E11" s="64">
        <v>41.667</v>
      </c>
      <c r="F11" s="64">
        <v>41.667</v>
      </c>
      <c r="G11" s="64">
        <v>76.92307692307693</v>
      </c>
      <c r="H11" s="73">
        <v>2</v>
      </c>
      <c r="I11" s="73">
        <v>3</v>
      </c>
      <c r="J11" s="73">
        <v>3</v>
      </c>
      <c r="K11" s="73">
        <v>0</v>
      </c>
      <c r="L11" s="73">
        <v>0</v>
      </c>
      <c r="M11" s="73">
        <v>1</v>
      </c>
      <c r="N11" s="73">
        <v>10</v>
      </c>
      <c r="O11" s="73">
        <v>9</v>
      </c>
      <c r="P11" s="73">
        <v>9</v>
      </c>
      <c r="Q11" s="73">
        <v>3</v>
      </c>
      <c r="R11" s="73">
        <v>5</v>
      </c>
      <c r="S11" s="73">
        <v>6</v>
      </c>
      <c r="T11" s="73">
        <v>5</v>
      </c>
      <c r="U11" s="73">
        <v>4</v>
      </c>
      <c r="V11" s="73">
        <v>3</v>
      </c>
      <c r="W11" s="73">
        <v>4</v>
      </c>
      <c r="X11" s="73">
        <v>3</v>
      </c>
      <c r="Y11" s="73">
        <v>4</v>
      </c>
      <c r="Z11" s="221"/>
      <c r="AA11" s="221"/>
    </row>
    <row r="12" spans="1:27" s="5" customFormat="1" ht="15" customHeight="1">
      <c r="A12" s="20" t="s">
        <v>142</v>
      </c>
      <c r="B12" s="63">
        <v>9</v>
      </c>
      <c r="C12" s="63">
        <v>8</v>
      </c>
      <c r="D12" s="63">
        <v>8</v>
      </c>
      <c r="E12" s="64">
        <v>55.556</v>
      </c>
      <c r="F12" s="64">
        <v>44.444</v>
      </c>
      <c r="G12" s="64">
        <v>88.88888888888889</v>
      </c>
      <c r="H12" s="73">
        <v>1</v>
      </c>
      <c r="I12" s="73">
        <v>2</v>
      </c>
      <c r="J12" s="73">
        <v>2</v>
      </c>
      <c r="K12" s="73">
        <v>0</v>
      </c>
      <c r="L12" s="73">
        <v>0</v>
      </c>
      <c r="M12" s="73">
        <v>0</v>
      </c>
      <c r="N12" s="73">
        <v>8</v>
      </c>
      <c r="O12" s="73">
        <v>7</v>
      </c>
      <c r="P12" s="73">
        <v>7</v>
      </c>
      <c r="Q12" s="73">
        <v>3</v>
      </c>
      <c r="R12" s="73">
        <v>5</v>
      </c>
      <c r="S12" s="73">
        <v>1</v>
      </c>
      <c r="T12" s="73">
        <v>5</v>
      </c>
      <c r="U12" s="73">
        <v>3</v>
      </c>
      <c r="V12" s="73">
        <v>4</v>
      </c>
      <c r="W12" s="73">
        <v>1</v>
      </c>
      <c r="X12" s="73">
        <v>1</v>
      </c>
      <c r="Y12" s="73">
        <v>4</v>
      </c>
      <c r="Z12" s="221"/>
      <c r="AA12" s="221"/>
    </row>
    <row r="13" spans="1:27" s="5" customFormat="1" ht="15" customHeight="1">
      <c r="A13" s="20" t="s">
        <v>194</v>
      </c>
      <c r="B13" s="63">
        <v>10</v>
      </c>
      <c r="C13" s="63">
        <v>10</v>
      </c>
      <c r="D13" s="63">
        <v>11</v>
      </c>
      <c r="E13" s="64">
        <v>23.077</v>
      </c>
      <c r="F13" s="64">
        <v>23.077</v>
      </c>
      <c r="G13" s="64">
        <v>84.61538461538461</v>
      </c>
      <c r="H13" s="73">
        <v>4</v>
      </c>
      <c r="I13" s="73">
        <v>4</v>
      </c>
      <c r="J13" s="73">
        <v>3</v>
      </c>
      <c r="K13" s="73">
        <v>2</v>
      </c>
      <c r="L13" s="73">
        <v>1</v>
      </c>
      <c r="M13" s="73">
        <v>0</v>
      </c>
      <c r="N13" s="73">
        <v>7</v>
      </c>
      <c r="O13" s="73">
        <v>8</v>
      </c>
      <c r="P13" s="73">
        <v>10</v>
      </c>
      <c r="Q13" s="73">
        <v>8</v>
      </c>
      <c r="R13" s="73">
        <v>8</v>
      </c>
      <c r="S13" s="73">
        <v>3</v>
      </c>
      <c r="T13" s="73">
        <v>4</v>
      </c>
      <c r="U13" s="73">
        <v>4</v>
      </c>
      <c r="V13" s="73">
        <v>6</v>
      </c>
      <c r="W13" s="73">
        <v>1</v>
      </c>
      <c r="X13" s="73">
        <v>1</v>
      </c>
      <c r="Y13" s="73">
        <v>4</v>
      </c>
      <c r="Z13" s="221"/>
      <c r="AA13" s="221"/>
    </row>
    <row r="14" spans="1:27" s="5" customFormat="1" ht="15" customHeight="1">
      <c r="A14" s="20" t="s">
        <v>143</v>
      </c>
      <c r="B14" s="63">
        <v>10</v>
      </c>
      <c r="C14" s="63">
        <v>10</v>
      </c>
      <c r="D14" s="63">
        <v>11</v>
      </c>
      <c r="E14" s="64">
        <v>30</v>
      </c>
      <c r="F14" s="64">
        <v>27.273</v>
      </c>
      <c r="G14" s="64">
        <v>100</v>
      </c>
      <c r="H14" s="73">
        <v>0</v>
      </c>
      <c r="I14" s="73">
        <v>2</v>
      </c>
      <c r="J14" s="73">
        <v>3</v>
      </c>
      <c r="K14" s="73">
        <v>2</v>
      </c>
      <c r="L14" s="73">
        <v>2</v>
      </c>
      <c r="M14" s="73">
        <v>2</v>
      </c>
      <c r="N14" s="73">
        <v>8</v>
      </c>
      <c r="O14" s="73">
        <v>7</v>
      </c>
      <c r="P14" s="73">
        <v>6</v>
      </c>
      <c r="Q14" s="73">
        <v>2</v>
      </c>
      <c r="R14" s="73">
        <v>7</v>
      </c>
      <c r="S14" s="73">
        <v>3</v>
      </c>
      <c r="T14" s="73">
        <v>7</v>
      </c>
      <c r="U14" s="73">
        <v>3</v>
      </c>
      <c r="V14" s="73">
        <v>6</v>
      </c>
      <c r="W14" s="73">
        <v>1</v>
      </c>
      <c r="X14" s="73">
        <v>1</v>
      </c>
      <c r="Y14" s="73">
        <v>2</v>
      </c>
      <c r="Z14" s="221"/>
      <c r="AA14" s="221"/>
    </row>
    <row r="15" spans="1:27" s="5" customFormat="1" ht="15" customHeight="1">
      <c r="A15" s="20" t="s">
        <v>195</v>
      </c>
      <c r="B15" s="63">
        <v>13</v>
      </c>
      <c r="C15" s="63">
        <v>13</v>
      </c>
      <c r="D15" s="63">
        <v>12</v>
      </c>
      <c r="E15" s="64">
        <v>53.333</v>
      </c>
      <c r="F15" s="64">
        <v>53.333</v>
      </c>
      <c r="G15" s="64">
        <v>92.3076923076923</v>
      </c>
      <c r="H15" s="73">
        <v>3</v>
      </c>
      <c r="I15" s="73">
        <v>4</v>
      </c>
      <c r="J15" s="73">
        <v>1</v>
      </c>
      <c r="K15" s="73">
        <v>5</v>
      </c>
      <c r="L15" s="73">
        <v>2</v>
      </c>
      <c r="M15" s="73">
        <v>2</v>
      </c>
      <c r="N15" s="73">
        <v>7</v>
      </c>
      <c r="O15" s="73">
        <v>9</v>
      </c>
      <c r="P15" s="73">
        <v>10</v>
      </c>
      <c r="Q15" s="73">
        <v>6</v>
      </c>
      <c r="R15" s="73">
        <v>8</v>
      </c>
      <c r="S15" s="73">
        <v>2</v>
      </c>
      <c r="T15" s="73">
        <v>8</v>
      </c>
      <c r="U15" s="73">
        <v>6</v>
      </c>
      <c r="V15" s="73">
        <v>7</v>
      </c>
      <c r="W15" s="73">
        <v>1</v>
      </c>
      <c r="X15" s="73">
        <v>1</v>
      </c>
      <c r="Y15" s="73">
        <v>4</v>
      </c>
      <c r="Z15" s="221"/>
      <c r="AA15" s="221"/>
    </row>
    <row r="16" spans="1:27" s="5" customFormat="1" ht="15" customHeight="1">
      <c r="A16" s="20" t="s">
        <v>144</v>
      </c>
      <c r="B16" s="63">
        <v>11</v>
      </c>
      <c r="C16" s="63">
        <v>13</v>
      </c>
      <c r="D16" s="63">
        <v>13</v>
      </c>
      <c r="E16" s="64">
        <v>50</v>
      </c>
      <c r="F16" s="64">
        <v>50</v>
      </c>
      <c r="G16" s="64">
        <v>86.66666666666667</v>
      </c>
      <c r="H16" s="73">
        <v>4</v>
      </c>
      <c r="I16" s="73">
        <v>4</v>
      </c>
      <c r="J16" s="73">
        <v>3</v>
      </c>
      <c r="K16" s="73">
        <v>3</v>
      </c>
      <c r="L16" s="73">
        <v>1</v>
      </c>
      <c r="M16" s="73">
        <v>1</v>
      </c>
      <c r="N16" s="73">
        <v>7</v>
      </c>
      <c r="O16" s="73">
        <v>9</v>
      </c>
      <c r="P16" s="73">
        <v>11</v>
      </c>
      <c r="Q16" s="73">
        <v>5</v>
      </c>
      <c r="R16" s="73">
        <v>6</v>
      </c>
      <c r="S16" s="73">
        <v>6</v>
      </c>
      <c r="T16" s="73">
        <v>6</v>
      </c>
      <c r="U16" s="73">
        <v>3</v>
      </c>
      <c r="V16" s="73">
        <v>4</v>
      </c>
      <c r="W16" s="73">
        <v>3</v>
      </c>
      <c r="X16" s="73">
        <v>5</v>
      </c>
      <c r="Y16" s="73">
        <v>5</v>
      </c>
      <c r="Z16" s="221"/>
      <c r="AA16" s="221"/>
    </row>
    <row r="17" spans="1:27" s="5" customFormat="1" ht="15" customHeight="1">
      <c r="A17" s="20" t="s">
        <v>145</v>
      </c>
      <c r="B17" s="63">
        <v>3</v>
      </c>
      <c r="C17" s="63">
        <v>3</v>
      </c>
      <c r="D17" s="63">
        <v>2</v>
      </c>
      <c r="E17" s="64">
        <v>40</v>
      </c>
      <c r="F17" s="64">
        <v>40</v>
      </c>
      <c r="G17" s="64">
        <v>40</v>
      </c>
      <c r="H17" s="73">
        <v>2</v>
      </c>
      <c r="I17" s="73">
        <v>2</v>
      </c>
      <c r="J17" s="73">
        <v>3</v>
      </c>
      <c r="K17" s="73">
        <v>0</v>
      </c>
      <c r="L17" s="73">
        <v>0</v>
      </c>
      <c r="M17" s="73"/>
      <c r="N17" s="73">
        <v>3</v>
      </c>
      <c r="O17" s="73">
        <v>3</v>
      </c>
      <c r="P17" s="73">
        <v>2</v>
      </c>
      <c r="Q17" s="73">
        <v>3</v>
      </c>
      <c r="R17" s="73">
        <v>3</v>
      </c>
      <c r="S17" s="73">
        <v>3</v>
      </c>
      <c r="T17" s="73">
        <v>1</v>
      </c>
      <c r="U17" s="73">
        <v>1</v>
      </c>
      <c r="V17" s="73">
        <v>1</v>
      </c>
      <c r="W17" s="73">
        <v>1</v>
      </c>
      <c r="X17" s="73">
        <v>1</v>
      </c>
      <c r="Y17" s="73">
        <v>1</v>
      </c>
      <c r="Z17" s="221"/>
      <c r="AA17" s="221"/>
    </row>
    <row r="18" spans="1:27" s="5" customFormat="1" ht="15" customHeight="1">
      <c r="A18" s="20" t="s">
        <v>196</v>
      </c>
      <c r="B18" s="63">
        <v>14</v>
      </c>
      <c r="C18" s="63">
        <v>14</v>
      </c>
      <c r="D18" s="63">
        <v>14</v>
      </c>
      <c r="E18" s="64">
        <v>27.273</v>
      </c>
      <c r="F18" s="64">
        <v>26.087</v>
      </c>
      <c r="G18" s="64">
        <v>56</v>
      </c>
      <c r="H18" s="73">
        <v>9</v>
      </c>
      <c r="I18" s="73">
        <v>10</v>
      </c>
      <c r="J18" s="73">
        <v>13</v>
      </c>
      <c r="K18" s="73">
        <v>2</v>
      </c>
      <c r="L18" s="73">
        <v>1</v>
      </c>
      <c r="M18" s="73">
        <v>3</v>
      </c>
      <c r="N18" s="73">
        <v>11</v>
      </c>
      <c r="O18" s="73">
        <v>12</v>
      </c>
      <c r="P18" s="73">
        <v>9</v>
      </c>
      <c r="Q18" s="73">
        <v>11</v>
      </c>
      <c r="R18" s="73">
        <v>17</v>
      </c>
      <c r="S18" s="73">
        <v>15</v>
      </c>
      <c r="T18" s="73">
        <v>10</v>
      </c>
      <c r="U18" s="73">
        <v>5</v>
      </c>
      <c r="V18" s="73">
        <v>7</v>
      </c>
      <c r="W18" s="73">
        <v>1</v>
      </c>
      <c r="X18" s="73">
        <v>1</v>
      </c>
      <c r="Y18" s="73">
        <v>3</v>
      </c>
      <c r="Z18" s="221"/>
      <c r="AA18" s="221"/>
    </row>
    <row r="19" spans="1:27" s="5" customFormat="1" ht="19.5" customHeight="1">
      <c r="A19" s="21" t="s">
        <v>146</v>
      </c>
      <c r="B19" s="108">
        <v>11</v>
      </c>
      <c r="C19" s="108">
        <v>16</v>
      </c>
      <c r="D19" s="108">
        <v>13</v>
      </c>
      <c r="E19" s="66">
        <v>65</v>
      </c>
      <c r="F19" s="66">
        <v>68.182</v>
      </c>
      <c r="G19" s="66">
        <v>61.904761904761905</v>
      </c>
      <c r="H19" s="65">
        <v>10</v>
      </c>
      <c r="I19" s="65">
        <v>8</v>
      </c>
      <c r="J19" s="65">
        <v>10</v>
      </c>
      <c r="K19" s="65">
        <v>2</v>
      </c>
      <c r="L19" s="65">
        <v>5</v>
      </c>
      <c r="M19" s="65">
        <v>3</v>
      </c>
      <c r="N19" s="65">
        <v>8</v>
      </c>
      <c r="O19" s="65">
        <v>9</v>
      </c>
      <c r="P19" s="65">
        <v>8</v>
      </c>
      <c r="Q19" s="65">
        <v>9</v>
      </c>
      <c r="R19" s="65">
        <v>9</v>
      </c>
      <c r="S19" s="65">
        <v>9</v>
      </c>
      <c r="T19" s="65">
        <v>5</v>
      </c>
      <c r="U19" s="65">
        <v>4</v>
      </c>
      <c r="V19" s="65">
        <v>6</v>
      </c>
      <c r="W19" s="65">
        <v>6</v>
      </c>
      <c r="X19" s="65">
        <v>9</v>
      </c>
      <c r="Y19" s="65">
        <v>6</v>
      </c>
      <c r="Z19" s="221"/>
      <c r="AA19" s="221"/>
    </row>
    <row r="20" spans="1:27" s="5" customFormat="1" ht="15" customHeight="1">
      <c r="A20" s="20" t="s">
        <v>197</v>
      </c>
      <c r="B20" s="63">
        <v>7</v>
      </c>
      <c r="C20" s="63">
        <v>9</v>
      </c>
      <c r="D20" s="63">
        <v>5</v>
      </c>
      <c r="E20" s="64">
        <v>90</v>
      </c>
      <c r="F20" s="64">
        <v>90.909</v>
      </c>
      <c r="G20" s="64">
        <v>62.5</v>
      </c>
      <c r="H20" s="73">
        <v>4</v>
      </c>
      <c r="I20" s="73">
        <v>3</v>
      </c>
      <c r="J20" s="73">
        <v>3</v>
      </c>
      <c r="K20" s="73">
        <v>2</v>
      </c>
      <c r="L20" s="73">
        <v>5</v>
      </c>
      <c r="M20" s="73">
        <v>3</v>
      </c>
      <c r="N20" s="73">
        <v>4</v>
      </c>
      <c r="O20" s="73">
        <v>3</v>
      </c>
      <c r="P20" s="73">
        <v>2</v>
      </c>
      <c r="Q20" s="73">
        <v>3</v>
      </c>
      <c r="R20" s="73">
        <v>4</v>
      </c>
      <c r="S20" s="73">
        <v>4</v>
      </c>
      <c r="T20" s="73">
        <v>4</v>
      </c>
      <c r="U20" s="73">
        <v>3</v>
      </c>
      <c r="V20" s="73">
        <v>2</v>
      </c>
      <c r="W20" s="73">
        <v>3</v>
      </c>
      <c r="X20" s="73">
        <v>4</v>
      </c>
      <c r="Y20" s="73">
        <v>2</v>
      </c>
      <c r="Z20" s="221"/>
      <c r="AA20" s="221"/>
    </row>
    <row r="21" spans="1:27" s="5" customFormat="1" ht="15" customHeight="1">
      <c r="A21" s="20" t="s">
        <v>147</v>
      </c>
      <c r="B21" s="63">
        <v>2</v>
      </c>
      <c r="C21" s="63">
        <v>2</v>
      </c>
      <c r="D21" s="63">
        <v>2</v>
      </c>
      <c r="E21" s="64">
        <v>100</v>
      </c>
      <c r="F21" s="64">
        <v>100</v>
      </c>
      <c r="G21" s="64">
        <v>100</v>
      </c>
      <c r="H21" s="73">
        <v>0</v>
      </c>
      <c r="I21" s="73">
        <v>0</v>
      </c>
      <c r="J21" s="73">
        <v>0</v>
      </c>
      <c r="K21" s="73">
        <v>0</v>
      </c>
      <c r="L21" s="73">
        <v>0</v>
      </c>
      <c r="M21" s="73">
        <v>0</v>
      </c>
      <c r="N21" s="73">
        <v>2</v>
      </c>
      <c r="O21" s="73">
        <v>2</v>
      </c>
      <c r="P21" s="73">
        <v>2</v>
      </c>
      <c r="Q21" s="73">
        <v>0</v>
      </c>
      <c r="R21" s="73">
        <v>0</v>
      </c>
      <c r="S21" s="73">
        <v>0</v>
      </c>
      <c r="T21" s="73">
        <v>0</v>
      </c>
      <c r="U21" s="73">
        <v>0</v>
      </c>
      <c r="V21" s="73"/>
      <c r="W21" s="73">
        <v>2</v>
      </c>
      <c r="X21" s="73">
        <v>2</v>
      </c>
      <c r="Y21" s="73">
        <v>2</v>
      </c>
      <c r="Z21" s="221"/>
      <c r="AA21" s="221"/>
    </row>
    <row r="22" spans="1:27" s="5" customFormat="1" ht="15" customHeight="1">
      <c r="A22" s="20" t="s">
        <v>198</v>
      </c>
      <c r="B22" s="63">
        <v>2</v>
      </c>
      <c r="C22" s="63">
        <v>5</v>
      </c>
      <c r="D22" s="63">
        <v>6</v>
      </c>
      <c r="E22" s="64">
        <v>25</v>
      </c>
      <c r="F22" s="64">
        <v>33.333</v>
      </c>
      <c r="G22" s="64">
        <v>54.54545454545454</v>
      </c>
      <c r="H22" s="73">
        <v>6</v>
      </c>
      <c r="I22" s="73">
        <v>5</v>
      </c>
      <c r="J22" s="73">
        <v>7</v>
      </c>
      <c r="K22" s="73">
        <v>0</v>
      </c>
      <c r="L22" s="73">
        <v>0</v>
      </c>
      <c r="M22" s="73">
        <v>0</v>
      </c>
      <c r="N22" s="73">
        <v>2</v>
      </c>
      <c r="O22" s="73">
        <v>4</v>
      </c>
      <c r="P22" s="73">
        <v>4</v>
      </c>
      <c r="Q22" s="73">
        <v>6</v>
      </c>
      <c r="R22" s="73">
        <v>5</v>
      </c>
      <c r="S22" s="73">
        <v>5</v>
      </c>
      <c r="T22" s="73">
        <v>1</v>
      </c>
      <c r="U22" s="73">
        <v>1</v>
      </c>
      <c r="V22" s="73">
        <v>4</v>
      </c>
      <c r="W22" s="73">
        <v>1</v>
      </c>
      <c r="X22" s="73">
        <v>3</v>
      </c>
      <c r="Y22" s="73">
        <v>2</v>
      </c>
      <c r="Z22" s="221"/>
      <c r="AA22" s="221"/>
    </row>
    <row r="23" spans="1:27" s="5" customFormat="1" ht="19.5" customHeight="1">
      <c r="A23" s="22" t="s">
        <v>199</v>
      </c>
      <c r="B23" s="34">
        <v>111</v>
      </c>
      <c r="C23" s="34">
        <v>116</v>
      </c>
      <c r="D23" s="34">
        <v>114</v>
      </c>
      <c r="E23" s="68">
        <v>42.466</v>
      </c>
      <c r="F23" s="68">
        <v>40.667</v>
      </c>
      <c r="G23" s="68">
        <v>74.50980392156863</v>
      </c>
      <c r="H23" s="82">
        <v>49</v>
      </c>
      <c r="I23" s="82">
        <v>49</v>
      </c>
      <c r="J23" s="82">
        <v>55</v>
      </c>
      <c r="K23" s="82">
        <v>17</v>
      </c>
      <c r="L23" s="82">
        <v>16</v>
      </c>
      <c r="M23" s="82">
        <v>15</v>
      </c>
      <c r="N23" s="82">
        <v>80</v>
      </c>
      <c r="O23" s="82">
        <v>84</v>
      </c>
      <c r="P23" s="82">
        <v>83</v>
      </c>
      <c r="Q23" s="82">
        <v>60</v>
      </c>
      <c r="R23" s="82">
        <v>85</v>
      </c>
      <c r="S23" s="82">
        <v>62</v>
      </c>
      <c r="T23" s="82">
        <v>63</v>
      </c>
      <c r="U23" s="82">
        <v>37</v>
      </c>
      <c r="V23" s="82">
        <v>54</v>
      </c>
      <c r="W23" s="82">
        <v>23</v>
      </c>
      <c r="X23" s="82">
        <v>27</v>
      </c>
      <c r="Y23" s="82">
        <v>37</v>
      </c>
      <c r="Z23" s="221"/>
      <c r="AA23" s="221"/>
    </row>
    <row r="24" spans="1:27" s="5" customFormat="1" ht="19.5" customHeight="1">
      <c r="A24" s="23" t="s">
        <v>150</v>
      </c>
      <c r="D24" s="356"/>
      <c r="G24" s="105"/>
      <c r="J24" s="105"/>
      <c r="M24" s="346"/>
      <c r="P24" s="346"/>
      <c r="S24" s="346"/>
      <c r="V24" s="346"/>
      <c r="Y24" s="346"/>
      <c r="Z24" s="221"/>
      <c r="AA24" s="221"/>
    </row>
    <row r="25" spans="1:27" s="5" customFormat="1" ht="17.25" customHeight="1">
      <c r="A25" s="20" t="s">
        <v>200</v>
      </c>
      <c r="B25" s="63">
        <v>32</v>
      </c>
      <c r="C25" s="63">
        <v>32</v>
      </c>
      <c r="D25" s="63">
        <v>29</v>
      </c>
      <c r="E25" s="64">
        <v>68.571</v>
      </c>
      <c r="F25" s="64">
        <v>62.857</v>
      </c>
      <c r="G25" s="64">
        <v>82.85714285714286</v>
      </c>
      <c r="H25" s="73">
        <v>14</v>
      </c>
      <c r="I25" s="73">
        <v>11</v>
      </c>
      <c r="J25" s="73">
        <v>12</v>
      </c>
      <c r="K25" s="73">
        <v>3</v>
      </c>
      <c r="L25" s="73">
        <v>6</v>
      </c>
      <c r="M25" s="73">
        <v>5</v>
      </c>
      <c r="N25" s="73">
        <v>18</v>
      </c>
      <c r="O25" s="73">
        <v>18</v>
      </c>
      <c r="P25" s="73">
        <v>18</v>
      </c>
      <c r="Q25" s="73">
        <v>10</v>
      </c>
      <c r="R25" s="73">
        <v>17</v>
      </c>
      <c r="S25" s="73">
        <v>13</v>
      </c>
      <c r="T25" s="73">
        <v>16</v>
      </c>
      <c r="U25" s="73">
        <v>7</v>
      </c>
      <c r="V25" s="73">
        <v>13</v>
      </c>
      <c r="W25" s="73">
        <v>9</v>
      </c>
      <c r="X25" s="73">
        <v>11</v>
      </c>
      <c r="Y25" s="73">
        <v>9</v>
      </c>
      <c r="Z25" s="221"/>
      <c r="AA25" s="221"/>
    </row>
    <row r="26" spans="1:27" s="5" customFormat="1" ht="15" customHeight="1">
      <c r="A26" s="20" t="s">
        <v>201</v>
      </c>
      <c r="B26" s="63"/>
      <c r="C26" s="63"/>
      <c r="D26" s="63"/>
      <c r="E26" s="64"/>
      <c r="F26" s="64"/>
      <c r="G26" s="64"/>
      <c r="H26" s="205"/>
      <c r="I26" s="205"/>
      <c r="J26" s="73"/>
      <c r="K26" s="73"/>
      <c r="L26" s="73"/>
      <c r="M26" s="73"/>
      <c r="N26" s="73"/>
      <c r="O26" s="73"/>
      <c r="P26" s="73"/>
      <c r="Q26" s="73"/>
      <c r="R26" s="73"/>
      <c r="S26" s="73"/>
      <c r="T26" s="73"/>
      <c r="U26" s="73"/>
      <c r="V26" s="73"/>
      <c r="W26" s="73"/>
      <c r="X26" s="73"/>
      <c r="Y26" s="73"/>
      <c r="Z26" s="221"/>
      <c r="AA26" s="221"/>
    </row>
    <row r="27" spans="1:27" s="5" customFormat="1" ht="15" customHeight="1">
      <c r="A27" s="24" t="s">
        <v>151</v>
      </c>
      <c r="B27" s="63">
        <v>9</v>
      </c>
      <c r="C27" s="63">
        <v>9</v>
      </c>
      <c r="D27" s="63">
        <v>13</v>
      </c>
      <c r="E27" s="64">
        <v>50</v>
      </c>
      <c r="F27" s="64">
        <v>60</v>
      </c>
      <c r="G27" s="64">
        <v>92.85714285714286</v>
      </c>
      <c r="H27" s="73">
        <v>2</v>
      </c>
      <c r="I27" s="73">
        <v>2</v>
      </c>
      <c r="J27" s="73">
        <v>1</v>
      </c>
      <c r="K27" s="73">
        <v>2</v>
      </c>
      <c r="L27" s="73">
        <v>2</v>
      </c>
      <c r="M27" s="73">
        <v>2</v>
      </c>
      <c r="N27" s="73">
        <v>6</v>
      </c>
      <c r="O27" s="73">
        <v>6</v>
      </c>
      <c r="P27" s="73">
        <v>11</v>
      </c>
      <c r="Q27" s="73">
        <v>4</v>
      </c>
      <c r="R27" s="73">
        <v>4</v>
      </c>
      <c r="S27" s="73">
        <v>3</v>
      </c>
      <c r="T27" s="73">
        <v>2</v>
      </c>
      <c r="U27" s="73">
        <v>2</v>
      </c>
      <c r="V27" s="73">
        <v>7</v>
      </c>
      <c r="W27" s="73">
        <v>4</v>
      </c>
      <c r="X27" s="73">
        <v>4</v>
      </c>
      <c r="Y27" s="73">
        <v>4</v>
      </c>
      <c r="Z27" s="221"/>
      <c r="AA27" s="221"/>
    </row>
    <row r="28" spans="1:27" s="5" customFormat="1" ht="15" customHeight="1">
      <c r="A28" s="24" t="s">
        <v>152</v>
      </c>
      <c r="B28" s="63">
        <v>10</v>
      </c>
      <c r="C28" s="63">
        <v>14</v>
      </c>
      <c r="D28" s="63">
        <v>12</v>
      </c>
      <c r="E28" s="64">
        <v>27.273</v>
      </c>
      <c r="F28" s="64">
        <v>26.667</v>
      </c>
      <c r="G28" s="64">
        <v>80</v>
      </c>
      <c r="H28" s="73">
        <v>1</v>
      </c>
      <c r="I28" s="73">
        <v>4</v>
      </c>
      <c r="J28" s="73">
        <v>5</v>
      </c>
      <c r="K28" s="73">
        <v>2</v>
      </c>
      <c r="L28" s="73">
        <v>2</v>
      </c>
      <c r="M28" s="73">
        <v>2</v>
      </c>
      <c r="N28" s="73">
        <v>8</v>
      </c>
      <c r="O28" s="73">
        <v>9</v>
      </c>
      <c r="P28" s="73">
        <v>8</v>
      </c>
      <c r="Q28" s="73">
        <v>3</v>
      </c>
      <c r="R28" s="73">
        <v>10</v>
      </c>
      <c r="S28" s="73">
        <v>7</v>
      </c>
      <c r="T28" s="73">
        <v>6</v>
      </c>
      <c r="U28" s="73">
        <v>3</v>
      </c>
      <c r="V28" s="73">
        <v>4</v>
      </c>
      <c r="W28" s="73">
        <v>2</v>
      </c>
      <c r="X28" s="73">
        <v>2</v>
      </c>
      <c r="Y28" s="73">
        <v>4</v>
      </c>
      <c r="Z28" s="221"/>
      <c r="AA28" s="221"/>
    </row>
    <row r="29" spans="1:27" s="5" customFormat="1" ht="15" customHeight="1">
      <c r="A29" s="24" t="s">
        <v>153</v>
      </c>
      <c r="B29" s="63">
        <v>12</v>
      </c>
      <c r="C29" s="63">
        <v>10</v>
      </c>
      <c r="D29" s="63">
        <v>14</v>
      </c>
      <c r="E29" s="64">
        <v>30.769</v>
      </c>
      <c r="F29" s="64">
        <v>23.077</v>
      </c>
      <c r="G29" s="64">
        <v>82.35294117647058</v>
      </c>
      <c r="H29" s="73">
        <v>1</v>
      </c>
      <c r="I29" s="73">
        <v>4</v>
      </c>
      <c r="J29" s="73">
        <v>6</v>
      </c>
      <c r="K29" s="73">
        <v>0</v>
      </c>
      <c r="L29" s="73">
        <v>0</v>
      </c>
      <c r="M29" s="73"/>
      <c r="N29" s="73">
        <v>12</v>
      </c>
      <c r="O29" s="73">
        <v>9</v>
      </c>
      <c r="P29" s="73">
        <v>11</v>
      </c>
      <c r="Q29" s="73">
        <v>5</v>
      </c>
      <c r="R29" s="73">
        <v>8</v>
      </c>
      <c r="S29" s="73">
        <v>5</v>
      </c>
      <c r="T29" s="73">
        <v>7</v>
      </c>
      <c r="U29" s="73">
        <v>3</v>
      </c>
      <c r="V29" s="73">
        <v>8</v>
      </c>
      <c r="W29" s="73">
        <v>1</v>
      </c>
      <c r="X29" s="73">
        <v>2</v>
      </c>
      <c r="Y29" s="73">
        <v>4</v>
      </c>
      <c r="Z29" s="221"/>
      <c r="AA29" s="221"/>
    </row>
    <row r="30" spans="1:27" s="5" customFormat="1" ht="15" customHeight="1">
      <c r="A30" s="24" t="s">
        <v>154</v>
      </c>
      <c r="B30" s="63">
        <v>48</v>
      </c>
      <c r="C30" s="63">
        <v>51</v>
      </c>
      <c r="D30" s="63">
        <v>46</v>
      </c>
      <c r="E30" s="64">
        <v>33.766</v>
      </c>
      <c r="F30" s="64">
        <v>33.766</v>
      </c>
      <c r="G30" s="64">
        <v>63.888888888888886</v>
      </c>
      <c r="H30" s="73">
        <v>31</v>
      </c>
      <c r="I30" s="73">
        <v>28</v>
      </c>
      <c r="J30" s="73">
        <v>31</v>
      </c>
      <c r="K30" s="73">
        <v>10</v>
      </c>
      <c r="L30" s="73">
        <v>6</v>
      </c>
      <c r="M30" s="73">
        <v>6</v>
      </c>
      <c r="N30" s="73">
        <v>36</v>
      </c>
      <c r="O30" s="73">
        <v>42</v>
      </c>
      <c r="P30" s="73">
        <v>35</v>
      </c>
      <c r="Q30" s="73">
        <v>38</v>
      </c>
      <c r="R30" s="73">
        <v>46</v>
      </c>
      <c r="S30" s="73">
        <v>34</v>
      </c>
      <c r="T30" s="73">
        <v>32</v>
      </c>
      <c r="U30" s="73">
        <v>22</v>
      </c>
      <c r="V30" s="73">
        <v>22</v>
      </c>
      <c r="W30" s="73">
        <v>7</v>
      </c>
      <c r="X30" s="73">
        <v>8</v>
      </c>
      <c r="Y30" s="73">
        <v>16</v>
      </c>
      <c r="Z30" s="221"/>
      <c r="AA30" s="221"/>
    </row>
    <row r="31" spans="1:27" s="5" customFormat="1" ht="19.5" customHeight="1">
      <c r="A31" s="22" t="s">
        <v>199</v>
      </c>
      <c r="B31" s="34">
        <v>111</v>
      </c>
      <c r="C31" s="34">
        <v>116</v>
      </c>
      <c r="D31" s="34">
        <v>114</v>
      </c>
      <c r="E31" s="68">
        <v>42.466</v>
      </c>
      <c r="F31" s="68">
        <v>40.667</v>
      </c>
      <c r="G31" s="68">
        <v>74.50980392156863</v>
      </c>
      <c r="H31" s="82">
        <v>49</v>
      </c>
      <c r="I31" s="82">
        <v>49</v>
      </c>
      <c r="J31" s="82">
        <v>55</v>
      </c>
      <c r="K31" s="82">
        <v>17</v>
      </c>
      <c r="L31" s="82">
        <v>16</v>
      </c>
      <c r="M31" s="82">
        <v>15</v>
      </c>
      <c r="N31" s="82">
        <v>80</v>
      </c>
      <c r="O31" s="82">
        <v>84</v>
      </c>
      <c r="P31" s="82">
        <v>83</v>
      </c>
      <c r="Q31" s="82">
        <v>60</v>
      </c>
      <c r="R31" s="82">
        <v>85</v>
      </c>
      <c r="S31" s="82">
        <v>62</v>
      </c>
      <c r="T31" s="82">
        <v>63</v>
      </c>
      <c r="U31" s="82">
        <v>37</v>
      </c>
      <c r="V31" s="82">
        <v>54</v>
      </c>
      <c r="W31" s="82">
        <v>23</v>
      </c>
      <c r="X31" s="82">
        <v>27</v>
      </c>
      <c r="Y31" s="82">
        <v>37</v>
      </c>
      <c r="Z31" s="221"/>
      <c r="AA31" s="221"/>
    </row>
    <row r="32" spans="1:17" ht="13.5" customHeight="1">
      <c r="A32" s="1" t="s">
        <v>272</v>
      </c>
      <c r="C32" s="25"/>
      <c r="D32" s="6"/>
      <c r="E32" s="6"/>
      <c r="F32" s="6"/>
      <c r="G32" s="6"/>
      <c r="H32" s="6"/>
      <c r="I32" s="6"/>
      <c r="J32" s="1"/>
      <c r="K32" s="1"/>
      <c r="L32" s="25"/>
      <c r="M32" s="25"/>
      <c r="N32" s="1"/>
      <c r="O32" s="1"/>
      <c r="P32" s="1"/>
      <c r="Q32" s="1"/>
    </row>
    <row r="33" spans="1:17" ht="8.25" customHeight="1">
      <c r="A33" s="32"/>
      <c r="D33" s="25"/>
      <c r="E33" s="217"/>
      <c r="F33" s="217"/>
      <c r="J33" s="25"/>
      <c r="K33" s="42"/>
      <c r="L33" s="36"/>
      <c r="M33" s="1"/>
      <c r="N33" s="43"/>
      <c r="O33" s="1"/>
      <c r="P33" s="1"/>
      <c r="Q33" s="1"/>
    </row>
    <row r="34" spans="1:25" ht="11.25">
      <c r="A34" s="7"/>
      <c r="B34" s="7"/>
      <c r="C34" s="7"/>
      <c r="D34" s="7"/>
      <c r="E34" s="7"/>
      <c r="F34" s="7"/>
      <c r="G34" s="7"/>
      <c r="H34" s="7"/>
      <c r="I34" s="7"/>
      <c r="J34" s="7"/>
      <c r="K34" s="7"/>
      <c r="L34" s="7"/>
      <c r="M34" s="7"/>
      <c r="N34" s="7"/>
      <c r="O34" s="7"/>
      <c r="P34" s="7"/>
      <c r="Q34" s="7"/>
      <c r="R34" s="7"/>
      <c r="S34" s="7"/>
      <c r="T34" s="7"/>
      <c r="U34" s="7"/>
      <c r="V34" s="7"/>
      <c r="W34" s="7"/>
      <c r="X34" s="7"/>
      <c r="Y34" s="7"/>
    </row>
    <row r="35" spans="1:25" ht="11.25">
      <c r="A35" s="7"/>
      <c r="B35" s="7"/>
      <c r="C35" s="7"/>
      <c r="D35" s="7"/>
      <c r="E35" s="7"/>
      <c r="F35" s="7"/>
      <c r="G35" s="7"/>
      <c r="H35" s="222"/>
      <c r="I35" s="7"/>
      <c r="J35" s="7"/>
      <c r="K35" s="7"/>
      <c r="L35" s="7"/>
      <c r="M35" s="7"/>
      <c r="N35" s="7"/>
      <c r="O35" s="7"/>
      <c r="P35" s="7"/>
      <c r="Q35" s="7"/>
      <c r="R35" s="7"/>
      <c r="S35" s="7"/>
      <c r="T35" s="7"/>
      <c r="U35" s="7"/>
      <c r="V35" s="7"/>
      <c r="W35" s="7"/>
      <c r="X35" s="7"/>
      <c r="Y35" s="7"/>
    </row>
    <row r="36" spans="5:21" ht="11.25">
      <c r="E36" s="1"/>
      <c r="F36" s="1"/>
      <c r="G36" s="1"/>
      <c r="H36" s="1"/>
      <c r="I36" s="1"/>
      <c r="J36" s="1"/>
      <c r="K36" s="1"/>
      <c r="L36" s="1"/>
      <c r="M36" s="1"/>
      <c r="N36" s="1"/>
      <c r="O36" s="1"/>
      <c r="P36" s="1"/>
      <c r="Q36" s="1"/>
      <c r="R36" s="1"/>
      <c r="T36" s="1"/>
      <c r="U36" s="1"/>
    </row>
  </sheetData>
  <sheetProtection/>
  <mergeCells count="13">
    <mergeCell ref="W3:Y3"/>
    <mergeCell ref="A2:K2"/>
    <mergeCell ref="H6:J6"/>
    <mergeCell ref="N6:P6"/>
    <mergeCell ref="Q6:S6"/>
    <mergeCell ref="G5:P5"/>
    <mergeCell ref="B5:F5"/>
    <mergeCell ref="Q5:Y5"/>
    <mergeCell ref="B6:D6"/>
    <mergeCell ref="E6:G6"/>
    <mergeCell ref="K6:M6"/>
    <mergeCell ref="T6:V6"/>
    <mergeCell ref="W6:Y6"/>
  </mergeCells>
  <printOptions horizontalCentered="1" verticalCentered="1"/>
  <pageMargins left="0" right="0" top="0.1968503937007874" bottom="0.1968503937007874"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26.xml><?xml version="1.0" encoding="utf-8"?>
<worksheet xmlns="http://schemas.openxmlformats.org/spreadsheetml/2006/main" xmlns:r="http://schemas.openxmlformats.org/officeDocument/2006/relationships">
  <dimension ref="A2:N37"/>
  <sheetViews>
    <sheetView showGridLines="0" zoomScaleSheetLayoutView="100" zoomScalePageLayoutView="0" workbookViewId="0" topLeftCell="A1">
      <selection activeCell="A1" sqref="A1"/>
    </sheetView>
  </sheetViews>
  <sheetFormatPr defaultColWidth="11.57421875" defaultRowHeight="12.75"/>
  <cols>
    <col min="1" max="1" width="60.7109375" style="1" customWidth="1"/>
    <col min="2" max="13" width="7.7109375" style="25" customWidth="1"/>
    <col min="14" max="14" width="10.7109375" style="25" customWidth="1"/>
    <col min="15" max="15" width="10.7109375" style="1" customWidth="1"/>
    <col min="16" max="16384" width="11.57421875" style="1" customWidth="1"/>
  </cols>
  <sheetData>
    <row r="1" ht="15" customHeight="1"/>
    <row r="2" spans="1:10" s="10" customFormat="1" ht="12.75" customHeight="1">
      <c r="A2" s="568"/>
      <c r="B2" s="568"/>
      <c r="C2" s="568"/>
      <c r="D2" s="568"/>
      <c r="E2" s="568"/>
      <c r="F2" s="568"/>
      <c r="G2" s="568"/>
      <c r="H2" s="568"/>
      <c r="I2" s="568"/>
      <c r="J2" s="175"/>
    </row>
    <row r="3" spans="1:13" s="10" customFormat="1" ht="18" customHeight="1">
      <c r="A3" s="532" t="s">
        <v>509</v>
      </c>
      <c r="B3" s="529"/>
      <c r="C3" s="529"/>
      <c r="D3" s="529"/>
      <c r="E3" s="529"/>
      <c r="F3" s="529"/>
      <c r="G3" s="529"/>
      <c r="H3" s="529"/>
      <c r="I3" s="530"/>
      <c r="J3" s="530"/>
      <c r="K3" s="14"/>
      <c r="L3" s="592" t="s">
        <v>43</v>
      </c>
      <c r="M3" s="592"/>
    </row>
    <row r="4" spans="11:14" ht="15" customHeight="1">
      <c r="K4" s="1"/>
      <c r="L4" s="1"/>
      <c r="M4" s="1"/>
      <c r="N4" s="1"/>
    </row>
    <row r="5" spans="1:13" s="25" customFormat="1" ht="33.75" customHeight="1">
      <c r="A5" s="27" t="s">
        <v>190</v>
      </c>
      <c r="B5" s="613" t="s">
        <v>44</v>
      </c>
      <c r="C5" s="613"/>
      <c r="D5" s="613"/>
      <c r="E5" s="613" t="s">
        <v>168</v>
      </c>
      <c r="F5" s="613"/>
      <c r="G5" s="613"/>
      <c r="H5" s="550" t="s">
        <v>45</v>
      </c>
      <c r="I5" s="550"/>
      <c r="J5" s="550"/>
      <c r="K5" s="550" t="s">
        <v>46</v>
      </c>
      <c r="L5" s="550"/>
      <c r="M5" s="550"/>
    </row>
    <row r="6" spans="1:13" s="25" customFormat="1" ht="19.5" customHeight="1">
      <c r="A6" s="27"/>
      <c r="B6" s="18">
        <v>2012</v>
      </c>
      <c r="C6" s="18">
        <v>2011</v>
      </c>
      <c r="D6" s="18">
        <v>2010</v>
      </c>
      <c r="E6" s="18">
        <v>2012</v>
      </c>
      <c r="F6" s="18">
        <v>2011</v>
      </c>
      <c r="G6" s="18">
        <v>2010</v>
      </c>
      <c r="H6" s="18">
        <v>2012</v>
      </c>
      <c r="I6" s="18">
        <v>2011</v>
      </c>
      <c r="J6" s="18">
        <v>2010</v>
      </c>
      <c r="K6" s="18">
        <v>2012</v>
      </c>
      <c r="L6" s="18">
        <v>2011</v>
      </c>
      <c r="M6" s="18">
        <v>2010</v>
      </c>
    </row>
    <row r="7" spans="1:14" s="5" customFormat="1" ht="19.5" customHeight="1">
      <c r="A7" s="19" t="s">
        <v>140</v>
      </c>
      <c r="B7" s="322">
        <v>38.265</v>
      </c>
      <c r="C7" s="322">
        <v>39.732</v>
      </c>
      <c r="D7" s="322">
        <v>40.894</v>
      </c>
      <c r="E7" s="322">
        <v>24.468</v>
      </c>
      <c r="F7" s="322">
        <v>25.188</v>
      </c>
      <c r="G7" s="322">
        <v>23.044</v>
      </c>
      <c r="H7" s="352">
        <v>9.768</v>
      </c>
      <c r="I7" s="352">
        <v>10.705</v>
      </c>
      <c r="J7" s="322">
        <v>12.047</v>
      </c>
      <c r="K7" s="322">
        <v>27.499</v>
      </c>
      <c r="L7" s="322">
        <v>24.375</v>
      </c>
      <c r="M7" s="322">
        <v>24.015</v>
      </c>
      <c r="N7" s="223"/>
    </row>
    <row r="8" spans="1:14" s="5" customFormat="1" ht="15" customHeight="1">
      <c r="A8" s="20" t="s">
        <v>141</v>
      </c>
      <c r="B8" s="64">
        <v>38.306</v>
      </c>
      <c r="C8" s="64">
        <v>35.827</v>
      </c>
      <c r="D8" s="64">
        <v>37.391</v>
      </c>
      <c r="E8" s="64">
        <v>28.363</v>
      </c>
      <c r="F8" s="64">
        <v>32.702</v>
      </c>
      <c r="G8" s="64">
        <v>22.48</v>
      </c>
      <c r="H8" s="353">
        <v>16.696</v>
      </c>
      <c r="I8" s="353">
        <v>16.36</v>
      </c>
      <c r="J8" s="64">
        <v>18.629</v>
      </c>
      <c r="K8" s="64">
        <v>16.635</v>
      </c>
      <c r="L8" s="64">
        <v>15.111</v>
      </c>
      <c r="M8" s="64">
        <v>21.5</v>
      </c>
      <c r="N8" s="223"/>
    </row>
    <row r="9" spans="1:14" s="5" customFormat="1" ht="15" customHeight="1">
      <c r="A9" s="20" t="s">
        <v>192</v>
      </c>
      <c r="B9" s="64">
        <v>28.208</v>
      </c>
      <c r="C9" s="64">
        <v>28.664</v>
      </c>
      <c r="D9" s="64">
        <v>33.293</v>
      </c>
      <c r="E9" s="64">
        <v>36.114</v>
      </c>
      <c r="F9" s="64">
        <v>16.786</v>
      </c>
      <c r="G9" s="64">
        <v>28.446</v>
      </c>
      <c r="H9" s="353">
        <v>13.812</v>
      </c>
      <c r="I9" s="353">
        <v>12.968</v>
      </c>
      <c r="J9" s="64">
        <v>16.492</v>
      </c>
      <c r="K9" s="64">
        <v>21.866</v>
      </c>
      <c r="L9" s="64">
        <v>41.582</v>
      </c>
      <c r="M9" s="64">
        <v>21.77</v>
      </c>
      <c r="N9" s="223"/>
    </row>
    <row r="10" spans="1:14" s="5" customFormat="1" ht="15" customHeight="1">
      <c r="A10" s="20" t="s">
        <v>193</v>
      </c>
      <c r="B10" s="64">
        <v>41.643</v>
      </c>
      <c r="C10" s="64">
        <v>39.905</v>
      </c>
      <c r="D10" s="64">
        <v>38.046</v>
      </c>
      <c r="E10" s="64">
        <v>33.503</v>
      </c>
      <c r="F10" s="64">
        <v>35.431</v>
      </c>
      <c r="G10" s="64">
        <v>35.933</v>
      </c>
      <c r="H10" s="353">
        <v>6.603</v>
      </c>
      <c r="I10" s="353">
        <v>7.585</v>
      </c>
      <c r="J10" s="64">
        <v>6.269</v>
      </c>
      <c r="K10" s="64">
        <v>18.252</v>
      </c>
      <c r="L10" s="64">
        <v>17.078</v>
      </c>
      <c r="M10" s="64">
        <v>19.751</v>
      </c>
      <c r="N10" s="223"/>
    </row>
    <row r="11" spans="1:14" s="5" customFormat="1" ht="15" customHeight="1">
      <c r="A11" s="20" t="s">
        <v>142</v>
      </c>
      <c r="B11" s="64">
        <v>41.393</v>
      </c>
      <c r="C11" s="64">
        <v>42.268</v>
      </c>
      <c r="D11" s="64">
        <v>37.785</v>
      </c>
      <c r="E11" s="64">
        <v>28.474</v>
      </c>
      <c r="F11" s="64">
        <v>23.13</v>
      </c>
      <c r="G11" s="64">
        <v>23.429</v>
      </c>
      <c r="H11" s="353">
        <v>9.863</v>
      </c>
      <c r="I11" s="353">
        <v>10.244</v>
      </c>
      <c r="J11" s="64">
        <v>10.416</v>
      </c>
      <c r="K11" s="64">
        <v>20.27</v>
      </c>
      <c r="L11" s="64">
        <v>24.359</v>
      </c>
      <c r="M11" s="64">
        <v>28.369</v>
      </c>
      <c r="N11" s="223"/>
    </row>
    <row r="12" spans="1:14" s="5" customFormat="1" ht="15" customHeight="1">
      <c r="A12" s="20" t="s">
        <v>194</v>
      </c>
      <c r="B12" s="64">
        <v>56.951</v>
      </c>
      <c r="C12" s="64">
        <v>55.87</v>
      </c>
      <c r="D12" s="64">
        <v>53.081</v>
      </c>
      <c r="E12" s="64">
        <v>25.159</v>
      </c>
      <c r="F12" s="64">
        <v>20.094</v>
      </c>
      <c r="G12" s="64">
        <v>22.417</v>
      </c>
      <c r="H12" s="353">
        <v>3.158</v>
      </c>
      <c r="I12" s="353">
        <v>8.29</v>
      </c>
      <c r="J12" s="64">
        <v>6.711</v>
      </c>
      <c r="K12" s="64">
        <v>14.731</v>
      </c>
      <c r="L12" s="64">
        <v>15.746</v>
      </c>
      <c r="M12" s="64">
        <v>17.792</v>
      </c>
      <c r="N12" s="223"/>
    </row>
    <row r="13" spans="1:14" s="5" customFormat="1" ht="15" customHeight="1">
      <c r="A13" s="20" t="s">
        <v>143</v>
      </c>
      <c r="B13" s="64">
        <v>21.031</v>
      </c>
      <c r="C13" s="64">
        <v>24.128</v>
      </c>
      <c r="D13" s="64">
        <v>26.382</v>
      </c>
      <c r="E13" s="64">
        <v>13.668</v>
      </c>
      <c r="F13" s="64">
        <v>9.263</v>
      </c>
      <c r="G13" s="64">
        <v>11.014</v>
      </c>
      <c r="H13" s="353">
        <v>11.135</v>
      </c>
      <c r="I13" s="353">
        <v>12.133</v>
      </c>
      <c r="J13" s="64">
        <v>12.124</v>
      </c>
      <c r="K13" s="64">
        <v>54.166</v>
      </c>
      <c r="L13" s="64">
        <v>54.475</v>
      </c>
      <c r="M13" s="64">
        <v>50.48</v>
      </c>
      <c r="N13" s="223"/>
    </row>
    <row r="14" spans="1:14" s="5" customFormat="1" ht="15" customHeight="1">
      <c r="A14" s="20" t="s">
        <v>195</v>
      </c>
      <c r="B14" s="64">
        <v>53.046</v>
      </c>
      <c r="C14" s="64">
        <v>38.931</v>
      </c>
      <c r="D14" s="64">
        <v>58.874</v>
      </c>
      <c r="E14" s="64">
        <v>11.798</v>
      </c>
      <c r="F14" s="64">
        <v>11.27</v>
      </c>
      <c r="G14" s="64">
        <v>13.967</v>
      </c>
      <c r="H14" s="353">
        <v>18.539</v>
      </c>
      <c r="I14" s="353">
        <v>13.468</v>
      </c>
      <c r="J14" s="64">
        <v>18.505</v>
      </c>
      <c r="K14" s="64">
        <v>16.617</v>
      </c>
      <c r="L14" s="64">
        <v>36.331</v>
      </c>
      <c r="M14" s="64">
        <v>8.654</v>
      </c>
      <c r="N14" s="223"/>
    </row>
    <row r="15" spans="1:14" s="5" customFormat="1" ht="15" customHeight="1">
      <c r="A15" s="20" t="s">
        <v>144</v>
      </c>
      <c r="B15" s="64">
        <v>35.577</v>
      </c>
      <c r="C15" s="64">
        <v>31.923</v>
      </c>
      <c r="D15" s="64">
        <v>31.776</v>
      </c>
      <c r="E15" s="64">
        <v>28.101</v>
      </c>
      <c r="F15" s="64">
        <v>35.937</v>
      </c>
      <c r="G15" s="64">
        <v>25.929</v>
      </c>
      <c r="H15" s="353">
        <v>12.924</v>
      </c>
      <c r="I15" s="353">
        <v>12.436</v>
      </c>
      <c r="J15" s="64">
        <v>17.388</v>
      </c>
      <c r="K15" s="64">
        <v>23.397</v>
      </c>
      <c r="L15" s="64">
        <v>19.704</v>
      </c>
      <c r="M15" s="64">
        <v>24.907</v>
      </c>
      <c r="N15" s="223"/>
    </row>
    <row r="16" spans="1:14" s="5" customFormat="1" ht="15" customHeight="1">
      <c r="A16" s="20" t="s">
        <v>145</v>
      </c>
      <c r="B16" s="64">
        <v>32.763</v>
      </c>
      <c r="C16" s="64">
        <v>55.576</v>
      </c>
      <c r="D16" s="64">
        <v>54.596</v>
      </c>
      <c r="E16" s="64">
        <v>18.584</v>
      </c>
      <c r="F16" s="64">
        <v>21.546</v>
      </c>
      <c r="G16" s="64">
        <v>22.97</v>
      </c>
      <c r="H16" s="353">
        <v>1.517</v>
      </c>
      <c r="I16" s="353">
        <v>2.417</v>
      </c>
      <c r="J16" s="64">
        <v>4.44</v>
      </c>
      <c r="K16" s="64">
        <v>47.136</v>
      </c>
      <c r="L16" s="64">
        <v>20.462</v>
      </c>
      <c r="M16" s="64">
        <v>17.994</v>
      </c>
      <c r="N16" s="223"/>
    </row>
    <row r="17" spans="1:14" s="5" customFormat="1" ht="15" customHeight="1">
      <c r="A17" s="20" t="s">
        <v>196</v>
      </c>
      <c r="B17" s="64">
        <v>54.611</v>
      </c>
      <c r="C17" s="64">
        <v>49.483</v>
      </c>
      <c r="D17" s="64">
        <v>53.335</v>
      </c>
      <c r="E17" s="64">
        <v>8.173</v>
      </c>
      <c r="F17" s="64">
        <v>14.554</v>
      </c>
      <c r="G17" s="64">
        <v>9.504</v>
      </c>
      <c r="H17" s="353">
        <v>13.729</v>
      </c>
      <c r="I17" s="353">
        <v>13.159</v>
      </c>
      <c r="J17" s="64">
        <v>11.079</v>
      </c>
      <c r="K17" s="64">
        <v>23.487</v>
      </c>
      <c r="L17" s="64">
        <v>22.804</v>
      </c>
      <c r="M17" s="64">
        <v>26.082</v>
      </c>
      <c r="N17" s="223"/>
    </row>
    <row r="18" spans="1:14" s="5" customFormat="1" ht="19.5" customHeight="1">
      <c r="A18" s="21" t="s">
        <v>146</v>
      </c>
      <c r="B18" s="66">
        <v>42.909</v>
      </c>
      <c r="C18" s="66">
        <v>40.523</v>
      </c>
      <c r="D18" s="66">
        <v>38.28</v>
      </c>
      <c r="E18" s="66">
        <v>23.625</v>
      </c>
      <c r="F18" s="66">
        <v>31.601</v>
      </c>
      <c r="G18" s="66">
        <v>28.206</v>
      </c>
      <c r="H18" s="354">
        <v>6.388</v>
      </c>
      <c r="I18" s="354">
        <v>8.311</v>
      </c>
      <c r="J18" s="66">
        <v>6.377</v>
      </c>
      <c r="K18" s="66">
        <v>27.078</v>
      </c>
      <c r="L18" s="66">
        <v>19.564</v>
      </c>
      <c r="M18" s="66">
        <v>27.137</v>
      </c>
      <c r="N18" s="223"/>
    </row>
    <row r="19" spans="1:14" s="5" customFormat="1" ht="15" customHeight="1">
      <c r="A19" s="20" t="s">
        <v>197</v>
      </c>
      <c r="B19" s="64">
        <v>49.09</v>
      </c>
      <c r="C19" s="64">
        <v>42.334</v>
      </c>
      <c r="D19" s="64">
        <v>37.801</v>
      </c>
      <c r="E19" s="64">
        <v>23.255</v>
      </c>
      <c r="F19" s="64">
        <v>34.518</v>
      </c>
      <c r="G19" s="64">
        <v>33.552</v>
      </c>
      <c r="H19" s="353">
        <v>5.446</v>
      </c>
      <c r="I19" s="353">
        <v>7.648</v>
      </c>
      <c r="J19" s="64">
        <v>5.676</v>
      </c>
      <c r="K19" s="64">
        <v>22.209</v>
      </c>
      <c r="L19" s="64">
        <v>15.5</v>
      </c>
      <c r="M19" s="64">
        <v>22.971</v>
      </c>
      <c r="N19" s="223"/>
    </row>
    <row r="20" spans="1:14" s="5" customFormat="1" ht="15" customHeight="1">
      <c r="A20" s="20" t="s">
        <v>147</v>
      </c>
      <c r="B20" s="64">
        <v>19.817</v>
      </c>
      <c r="C20" s="64">
        <v>23.521</v>
      </c>
      <c r="D20" s="64">
        <v>21.513</v>
      </c>
      <c r="E20" s="64">
        <v>24.798</v>
      </c>
      <c r="F20" s="64">
        <v>21.318</v>
      </c>
      <c r="G20" s="64">
        <v>17.931</v>
      </c>
      <c r="H20" s="353">
        <v>7.709</v>
      </c>
      <c r="I20" s="353">
        <v>10.659</v>
      </c>
      <c r="J20" s="64">
        <v>8.317</v>
      </c>
      <c r="K20" s="64">
        <v>47.676</v>
      </c>
      <c r="L20" s="64">
        <v>44.502</v>
      </c>
      <c r="M20" s="64">
        <v>52.239</v>
      </c>
      <c r="N20" s="223"/>
    </row>
    <row r="21" spans="1:14" s="5" customFormat="1" ht="15" customHeight="1">
      <c r="A21" s="20" t="s">
        <v>198</v>
      </c>
      <c r="B21" s="64">
        <v>35.438</v>
      </c>
      <c r="C21" s="64">
        <v>53.176</v>
      </c>
      <c r="D21" s="64">
        <v>72.331</v>
      </c>
      <c r="E21" s="64">
        <v>24.707</v>
      </c>
      <c r="F21" s="64">
        <v>10.966</v>
      </c>
      <c r="G21" s="64">
        <v>7.472</v>
      </c>
      <c r="H21" s="353">
        <v>14.101</v>
      </c>
      <c r="I21" s="353">
        <v>12.98</v>
      </c>
      <c r="J21" s="64">
        <v>8.02</v>
      </c>
      <c r="K21" s="64">
        <v>25.754</v>
      </c>
      <c r="L21" s="64">
        <v>22.878</v>
      </c>
      <c r="M21" s="64">
        <v>12.177</v>
      </c>
      <c r="N21" s="223"/>
    </row>
    <row r="22" spans="1:14" s="5" customFormat="1" ht="19.5" customHeight="1">
      <c r="A22" s="22" t="s">
        <v>199</v>
      </c>
      <c r="B22" s="68">
        <v>39.262</v>
      </c>
      <c r="C22" s="68">
        <v>39.93</v>
      </c>
      <c r="D22" s="68">
        <v>40.26</v>
      </c>
      <c r="E22" s="68">
        <v>24.287</v>
      </c>
      <c r="F22" s="68">
        <v>26.795</v>
      </c>
      <c r="G22" s="68">
        <v>24.296</v>
      </c>
      <c r="H22" s="355">
        <v>9.042</v>
      </c>
      <c r="I22" s="355">
        <v>10.105</v>
      </c>
      <c r="J22" s="68">
        <v>10.671</v>
      </c>
      <c r="K22" s="68">
        <v>27.408</v>
      </c>
      <c r="L22" s="68">
        <v>23.17</v>
      </c>
      <c r="M22" s="68">
        <v>24.773</v>
      </c>
      <c r="N22" s="223"/>
    </row>
    <row r="23" spans="1:14" s="5" customFormat="1" ht="19.5" customHeight="1">
      <c r="A23" s="23" t="s">
        <v>150</v>
      </c>
      <c r="C23" s="322"/>
      <c r="D23" s="322"/>
      <c r="F23" s="322"/>
      <c r="G23" s="322"/>
      <c r="I23" s="352"/>
      <c r="J23" s="322"/>
      <c r="L23" s="322"/>
      <c r="M23" s="322"/>
      <c r="N23" s="223"/>
    </row>
    <row r="24" spans="1:14" s="5" customFormat="1" ht="15" customHeight="1">
      <c r="A24" s="20" t="s">
        <v>200</v>
      </c>
      <c r="B24" s="64">
        <v>37.374</v>
      </c>
      <c r="C24" s="64">
        <v>39.817</v>
      </c>
      <c r="D24" s="64">
        <v>39.11</v>
      </c>
      <c r="E24" s="64">
        <v>27.549</v>
      </c>
      <c r="F24" s="64">
        <v>33.272</v>
      </c>
      <c r="G24" s="64">
        <v>30.701</v>
      </c>
      <c r="H24" s="353">
        <v>6.718</v>
      </c>
      <c r="I24" s="353">
        <v>8.132</v>
      </c>
      <c r="J24" s="64">
        <v>8.166</v>
      </c>
      <c r="K24" s="64">
        <v>28.359</v>
      </c>
      <c r="L24" s="64">
        <v>18.78</v>
      </c>
      <c r="M24" s="64">
        <v>22.023</v>
      </c>
      <c r="N24" s="223"/>
    </row>
    <row r="25" spans="1:14" s="5" customFormat="1" ht="15" customHeight="1">
      <c r="A25" s="20" t="s">
        <v>201</v>
      </c>
      <c r="B25" s="64"/>
      <c r="C25" s="64"/>
      <c r="D25" s="64"/>
      <c r="E25" s="64"/>
      <c r="F25" s="64"/>
      <c r="G25" s="64"/>
      <c r="H25" s="353"/>
      <c r="I25" s="353"/>
      <c r="J25" s="64"/>
      <c r="K25" s="64"/>
      <c r="L25" s="64"/>
      <c r="M25" s="64"/>
      <c r="N25" s="223"/>
    </row>
    <row r="26" spans="1:14" s="5" customFormat="1" ht="15" customHeight="1">
      <c r="A26" s="24" t="s">
        <v>151</v>
      </c>
      <c r="B26" s="64">
        <v>28.29</v>
      </c>
      <c r="C26" s="64">
        <v>27.804</v>
      </c>
      <c r="D26" s="64">
        <v>28.153</v>
      </c>
      <c r="E26" s="64">
        <v>14.831</v>
      </c>
      <c r="F26" s="64">
        <v>13.33</v>
      </c>
      <c r="G26" s="64">
        <v>11.466</v>
      </c>
      <c r="H26" s="353">
        <v>9.972</v>
      </c>
      <c r="I26" s="353">
        <v>10.789</v>
      </c>
      <c r="J26" s="64">
        <v>16.751</v>
      </c>
      <c r="K26" s="64">
        <v>46.906</v>
      </c>
      <c r="L26" s="64">
        <v>48.077</v>
      </c>
      <c r="M26" s="64">
        <v>43.63</v>
      </c>
      <c r="N26" s="223"/>
    </row>
    <row r="27" spans="1:14" s="5" customFormat="1" ht="15" customHeight="1">
      <c r="A27" s="24" t="s">
        <v>152</v>
      </c>
      <c r="B27" s="64">
        <v>34.314</v>
      </c>
      <c r="C27" s="64">
        <v>30.306</v>
      </c>
      <c r="D27" s="64">
        <v>32.137</v>
      </c>
      <c r="E27" s="64">
        <v>31.713</v>
      </c>
      <c r="F27" s="64">
        <v>24.051</v>
      </c>
      <c r="G27" s="64">
        <v>27.717</v>
      </c>
      <c r="H27" s="353">
        <v>15.502</v>
      </c>
      <c r="I27" s="353">
        <v>8.686</v>
      </c>
      <c r="J27" s="64">
        <v>11.612</v>
      </c>
      <c r="K27" s="64">
        <v>18.471</v>
      </c>
      <c r="L27" s="64">
        <v>36.957</v>
      </c>
      <c r="M27" s="64">
        <v>28.534</v>
      </c>
      <c r="N27" s="223"/>
    </row>
    <row r="28" spans="1:14" s="5" customFormat="1" ht="15" customHeight="1">
      <c r="A28" s="24" t="s">
        <v>153</v>
      </c>
      <c r="B28" s="64">
        <v>38.157</v>
      </c>
      <c r="C28" s="64">
        <v>45.346</v>
      </c>
      <c r="D28" s="64">
        <v>54.019</v>
      </c>
      <c r="E28" s="64">
        <v>27.703</v>
      </c>
      <c r="F28" s="64">
        <v>16.471</v>
      </c>
      <c r="G28" s="64">
        <v>11.939</v>
      </c>
      <c r="H28" s="353">
        <v>9.009</v>
      </c>
      <c r="I28" s="353">
        <v>13.62</v>
      </c>
      <c r="J28" s="64">
        <v>13.93</v>
      </c>
      <c r="K28" s="64">
        <v>25.131</v>
      </c>
      <c r="L28" s="64">
        <v>24.563</v>
      </c>
      <c r="M28" s="64">
        <v>20.112</v>
      </c>
      <c r="N28" s="223"/>
    </row>
    <row r="29" spans="1:14" s="5" customFormat="1" ht="15" customHeight="1">
      <c r="A29" s="24" t="s">
        <v>154</v>
      </c>
      <c r="B29" s="64">
        <v>57.89</v>
      </c>
      <c r="C29" s="64">
        <v>55.092</v>
      </c>
      <c r="D29" s="64">
        <v>52.905</v>
      </c>
      <c r="E29" s="64">
        <v>9.527</v>
      </c>
      <c r="F29" s="64">
        <v>12.652</v>
      </c>
      <c r="G29" s="64">
        <v>11.808</v>
      </c>
      <c r="H29" s="353">
        <v>15.765</v>
      </c>
      <c r="I29" s="353">
        <v>18.555</v>
      </c>
      <c r="J29" s="64">
        <v>14.297</v>
      </c>
      <c r="K29" s="64">
        <v>16.818</v>
      </c>
      <c r="L29" s="64">
        <v>13.702</v>
      </c>
      <c r="M29" s="64">
        <v>20.99</v>
      </c>
      <c r="N29" s="223"/>
    </row>
    <row r="30" spans="1:14" s="5" customFormat="1" ht="19.5" customHeight="1">
      <c r="A30" s="22" t="s">
        <v>199</v>
      </c>
      <c r="B30" s="68">
        <v>39.262</v>
      </c>
      <c r="C30" s="68">
        <v>39.93</v>
      </c>
      <c r="D30" s="68">
        <v>40.26</v>
      </c>
      <c r="E30" s="68">
        <v>24.287</v>
      </c>
      <c r="F30" s="68">
        <v>26.795</v>
      </c>
      <c r="G30" s="68">
        <v>24.296</v>
      </c>
      <c r="H30" s="355">
        <v>9.042</v>
      </c>
      <c r="I30" s="355">
        <v>10.105</v>
      </c>
      <c r="J30" s="68">
        <v>10.671</v>
      </c>
      <c r="K30" s="68">
        <v>27.408</v>
      </c>
      <c r="L30" s="68">
        <v>23.17</v>
      </c>
      <c r="M30" s="68">
        <v>24.773</v>
      </c>
      <c r="N30" s="223"/>
    </row>
    <row r="31" spans="1:9" ht="21" customHeight="1">
      <c r="A31" s="650" t="s">
        <v>47</v>
      </c>
      <c r="B31" s="544"/>
      <c r="C31" s="544"/>
      <c r="D31" s="544"/>
      <c r="E31" s="544"/>
      <c r="F31" s="544"/>
      <c r="G31" s="544"/>
      <c r="H31" s="544"/>
      <c r="I31" s="544"/>
    </row>
    <row r="32" ht="11.25">
      <c r="A32" s="1" t="s">
        <v>272</v>
      </c>
    </row>
    <row r="33" ht="11.25">
      <c r="A33" s="7"/>
    </row>
    <row r="34" spans="1:13" ht="11.25">
      <c r="A34" s="7"/>
      <c r="B34" s="187"/>
      <c r="C34" s="187"/>
      <c r="D34" s="187"/>
      <c r="E34" s="187"/>
      <c r="F34" s="187"/>
      <c r="G34" s="187"/>
      <c r="H34" s="187"/>
      <c r="I34" s="187"/>
      <c r="J34" s="187"/>
      <c r="K34" s="187"/>
      <c r="L34" s="187"/>
      <c r="M34" s="187"/>
    </row>
    <row r="35" ht="11.25">
      <c r="A35" s="7"/>
    </row>
    <row r="36" ht="11.25">
      <c r="A36" s="7"/>
    </row>
    <row r="37" ht="11.25">
      <c r="F37" s="210"/>
    </row>
  </sheetData>
  <sheetProtection/>
  <mergeCells count="7">
    <mergeCell ref="K5:M5"/>
    <mergeCell ref="A2:I2"/>
    <mergeCell ref="A31:I31"/>
    <mergeCell ref="B5:D5"/>
    <mergeCell ref="E5:G5"/>
    <mergeCell ref="H5:J5"/>
    <mergeCell ref="L3:M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27.xml><?xml version="1.0" encoding="utf-8"?>
<worksheet xmlns="http://schemas.openxmlformats.org/spreadsheetml/2006/main" xmlns:r="http://schemas.openxmlformats.org/officeDocument/2006/relationships">
  <dimension ref="A2:N37"/>
  <sheetViews>
    <sheetView showGridLines="0" zoomScaleSheetLayoutView="100" zoomScalePageLayoutView="0" workbookViewId="0" topLeftCell="A1">
      <selection activeCell="A1" sqref="A1"/>
    </sheetView>
  </sheetViews>
  <sheetFormatPr defaultColWidth="11.57421875" defaultRowHeight="12.75"/>
  <cols>
    <col min="1" max="1" width="60.7109375" style="1" customWidth="1"/>
    <col min="2" max="13" width="7.7109375" style="25" customWidth="1"/>
    <col min="14" max="16384" width="11.57421875" style="1" customWidth="1"/>
  </cols>
  <sheetData>
    <row r="1" ht="14.25" customHeight="1"/>
    <row r="2" spans="1:10" s="10" customFormat="1" ht="16.5" customHeight="1">
      <c r="A2" s="568"/>
      <c r="B2" s="568"/>
      <c r="C2" s="568"/>
      <c r="D2" s="568"/>
      <c r="E2" s="568"/>
      <c r="F2" s="568"/>
      <c r="G2" s="568"/>
      <c r="H2" s="568"/>
      <c r="I2" s="568"/>
      <c r="J2" s="175"/>
    </row>
    <row r="3" spans="1:13" s="10" customFormat="1" ht="24" customHeight="1">
      <c r="A3" s="529" t="s">
        <v>510</v>
      </c>
      <c r="B3" s="529"/>
      <c r="C3" s="529"/>
      <c r="D3" s="529"/>
      <c r="E3" s="529"/>
      <c r="F3" s="529"/>
      <c r="G3" s="529"/>
      <c r="H3" s="529"/>
      <c r="I3" s="530"/>
      <c r="J3" s="530"/>
      <c r="K3" s="14"/>
      <c r="L3" s="583" t="s">
        <v>48</v>
      </c>
      <c r="M3" s="583"/>
    </row>
    <row r="4" ht="9.75" customHeight="1">
      <c r="N4" s="25"/>
    </row>
    <row r="5" spans="1:13" s="25" customFormat="1" ht="33.75" customHeight="1">
      <c r="A5" s="27" t="s">
        <v>190</v>
      </c>
      <c r="B5" s="632" t="s">
        <v>352</v>
      </c>
      <c r="C5" s="632"/>
      <c r="D5" s="632"/>
      <c r="E5" s="632" t="s">
        <v>353</v>
      </c>
      <c r="F5" s="632"/>
      <c r="G5" s="632"/>
      <c r="H5" s="632" t="s">
        <v>354</v>
      </c>
      <c r="I5" s="632"/>
      <c r="J5" s="632"/>
      <c r="K5" s="632" t="s">
        <v>355</v>
      </c>
      <c r="L5" s="632"/>
      <c r="M5" s="632"/>
    </row>
    <row r="6" spans="1:13" s="25" customFormat="1" ht="19.5" customHeight="1">
      <c r="A6" s="466"/>
      <c r="B6" s="429">
        <v>2012</v>
      </c>
      <c r="C6" s="429">
        <v>2011</v>
      </c>
      <c r="D6" s="429">
        <v>2010</v>
      </c>
      <c r="E6" s="429">
        <v>2012</v>
      </c>
      <c r="F6" s="429">
        <v>2011</v>
      </c>
      <c r="G6" s="429">
        <v>2010</v>
      </c>
      <c r="H6" s="429">
        <v>2012</v>
      </c>
      <c r="I6" s="429">
        <v>2011</v>
      </c>
      <c r="J6" s="429">
        <v>2010</v>
      </c>
      <c r="K6" s="429">
        <v>2012</v>
      </c>
      <c r="L6" s="429">
        <v>2011</v>
      </c>
      <c r="M6" s="429">
        <v>2010</v>
      </c>
    </row>
    <row r="7" spans="1:14" s="5" customFormat="1" ht="19.5" customHeight="1">
      <c r="A7" s="533" t="s">
        <v>140</v>
      </c>
      <c r="B7" s="534">
        <v>57.487</v>
      </c>
      <c r="C7" s="534">
        <v>65.863</v>
      </c>
      <c r="D7" s="534">
        <v>65.34</v>
      </c>
      <c r="E7" s="534">
        <v>15.995</v>
      </c>
      <c r="F7" s="534">
        <v>17.229</v>
      </c>
      <c r="G7" s="534">
        <v>18.145</v>
      </c>
      <c r="H7" s="534">
        <v>13.787</v>
      </c>
      <c r="I7" s="534">
        <v>13.732</v>
      </c>
      <c r="J7" s="534">
        <v>13.937</v>
      </c>
      <c r="K7" s="534">
        <v>12.732</v>
      </c>
      <c r="L7" s="534">
        <v>3.176</v>
      </c>
      <c r="M7" s="534">
        <v>2.578</v>
      </c>
      <c r="N7" s="37"/>
    </row>
    <row r="8" spans="1:14" s="5" customFormat="1" ht="15" customHeight="1">
      <c r="A8" s="475" t="s">
        <v>141</v>
      </c>
      <c r="B8" s="477">
        <v>58.084</v>
      </c>
      <c r="C8" s="477">
        <v>62.316</v>
      </c>
      <c r="D8" s="477">
        <v>51.208</v>
      </c>
      <c r="E8" s="477">
        <v>14.164</v>
      </c>
      <c r="F8" s="477">
        <v>14.024</v>
      </c>
      <c r="G8" s="477">
        <v>20.875</v>
      </c>
      <c r="H8" s="477">
        <v>26.696</v>
      </c>
      <c r="I8" s="477">
        <v>22.986</v>
      </c>
      <c r="J8" s="477">
        <v>27.151</v>
      </c>
      <c r="K8" s="477">
        <v>1.056</v>
      </c>
      <c r="L8" s="477">
        <v>0.674</v>
      </c>
      <c r="M8" s="477">
        <v>0.765</v>
      </c>
      <c r="N8" s="37"/>
    </row>
    <row r="9" spans="1:14" s="5" customFormat="1" ht="15" customHeight="1">
      <c r="A9" s="475" t="s">
        <v>192</v>
      </c>
      <c r="B9" s="477">
        <v>51.225</v>
      </c>
      <c r="C9" s="477">
        <v>47.805</v>
      </c>
      <c r="D9" s="477">
        <v>42.471</v>
      </c>
      <c r="E9" s="477">
        <v>27.497</v>
      </c>
      <c r="F9" s="477">
        <v>26.55</v>
      </c>
      <c r="G9" s="477">
        <v>34.63</v>
      </c>
      <c r="H9" s="477">
        <v>11.199</v>
      </c>
      <c r="I9" s="477">
        <v>9.57</v>
      </c>
      <c r="J9" s="477">
        <v>10.946</v>
      </c>
      <c r="K9" s="477">
        <v>10.079</v>
      </c>
      <c r="L9" s="477">
        <v>16.076</v>
      </c>
      <c r="M9" s="477">
        <v>11.954</v>
      </c>
      <c r="N9" s="37"/>
    </row>
    <row r="10" spans="1:14" s="5" customFormat="1" ht="15" customHeight="1">
      <c r="A10" s="475" t="s">
        <v>193</v>
      </c>
      <c r="B10" s="477">
        <v>75.227</v>
      </c>
      <c r="C10" s="477">
        <v>77.538</v>
      </c>
      <c r="D10" s="477">
        <v>77.694</v>
      </c>
      <c r="E10" s="477">
        <v>11.34</v>
      </c>
      <c r="F10" s="477">
        <v>12.795</v>
      </c>
      <c r="G10" s="477">
        <v>13.309</v>
      </c>
      <c r="H10" s="477">
        <v>7.578</v>
      </c>
      <c r="I10" s="477">
        <v>7.648</v>
      </c>
      <c r="J10" s="477">
        <v>7.866</v>
      </c>
      <c r="K10" s="477">
        <v>5.855</v>
      </c>
      <c r="L10" s="477">
        <v>2.019</v>
      </c>
      <c r="M10" s="477">
        <v>1.13</v>
      </c>
      <c r="N10" s="37"/>
    </row>
    <row r="11" spans="1:14" s="5" customFormat="1" ht="15" customHeight="1">
      <c r="A11" s="475" t="s">
        <v>142</v>
      </c>
      <c r="B11" s="477">
        <v>71.597</v>
      </c>
      <c r="C11" s="477">
        <v>73.037</v>
      </c>
      <c r="D11" s="477">
        <v>75.523</v>
      </c>
      <c r="E11" s="477">
        <v>13.914</v>
      </c>
      <c r="F11" s="477">
        <v>11.594</v>
      </c>
      <c r="G11" s="477">
        <v>11.013</v>
      </c>
      <c r="H11" s="477">
        <v>12.161</v>
      </c>
      <c r="I11" s="477">
        <v>13.488</v>
      </c>
      <c r="J11" s="477">
        <v>11.452</v>
      </c>
      <c r="K11" s="477">
        <v>2.328</v>
      </c>
      <c r="L11" s="477">
        <v>1.881</v>
      </c>
      <c r="M11" s="477">
        <v>2.012</v>
      </c>
      <c r="N11" s="37"/>
    </row>
    <row r="12" spans="1:14" s="5" customFormat="1" ht="15" customHeight="1">
      <c r="A12" s="475" t="s">
        <v>194</v>
      </c>
      <c r="B12" s="477">
        <v>69.699</v>
      </c>
      <c r="C12" s="477">
        <v>65.506</v>
      </c>
      <c r="D12" s="477">
        <v>76.711</v>
      </c>
      <c r="E12" s="477">
        <v>14.961</v>
      </c>
      <c r="F12" s="477">
        <v>15.087</v>
      </c>
      <c r="G12" s="477">
        <v>7.957</v>
      </c>
      <c r="H12" s="477">
        <v>13.73</v>
      </c>
      <c r="I12" s="477">
        <v>15.686</v>
      </c>
      <c r="J12" s="477">
        <v>11.861</v>
      </c>
      <c r="K12" s="477">
        <v>1.61</v>
      </c>
      <c r="L12" s="477">
        <v>3.721</v>
      </c>
      <c r="M12" s="477">
        <v>3.471</v>
      </c>
      <c r="N12" s="37"/>
    </row>
    <row r="13" spans="1:14" s="5" customFormat="1" ht="15" customHeight="1">
      <c r="A13" s="475" t="s">
        <v>143</v>
      </c>
      <c r="B13" s="477">
        <v>39.203</v>
      </c>
      <c r="C13" s="477">
        <v>37.578</v>
      </c>
      <c r="D13" s="477">
        <v>51.451</v>
      </c>
      <c r="E13" s="477">
        <v>45.722</v>
      </c>
      <c r="F13" s="477">
        <v>48.451</v>
      </c>
      <c r="G13" s="477">
        <v>37.079</v>
      </c>
      <c r="H13" s="477">
        <v>14.185</v>
      </c>
      <c r="I13" s="477">
        <v>13.141</v>
      </c>
      <c r="J13" s="477">
        <v>10.408</v>
      </c>
      <c r="K13" s="477">
        <v>0.89</v>
      </c>
      <c r="L13" s="477">
        <v>0.829</v>
      </c>
      <c r="M13" s="477">
        <v>1.062</v>
      </c>
      <c r="N13" s="37"/>
    </row>
    <row r="14" spans="1:14" s="5" customFormat="1" ht="15" customHeight="1">
      <c r="A14" s="475" t="s">
        <v>195</v>
      </c>
      <c r="B14" s="477">
        <v>70.273</v>
      </c>
      <c r="C14" s="477">
        <v>81.818</v>
      </c>
      <c r="D14" s="477">
        <v>72.013</v>
      </c>
      <c r="E14" s="477">
        <v>13.46</v>
      </c>
      <c r="F14" s="477">
        <v>8.994</v>
      </c>
      <c r="G14" s="477">
        <v>12.244</v>
      </c>
      <c r="H14" s="477">
        <v>14.362</v>
      </c>
      <c r="I14" s="477">
        <v>8.505</v>
      </c>
      <c r="J14" s="477">
        <v>10.344</v>
      </c>
      <c r="K14" s="477">
        <v>1.905</v>
      </c>
      <c r="L14" s="477">
        <v>0.683</v>
      </c>
      <c r="M14" s="477">
        <v>5.399</v>
      </c>
      <c r="N14" s="37"/>
    </row>
    <row r="15" spans="1:14" s="5" customFormat="1" ht="15" customHeight="1">
      <c r="A15" s="475" t="s">
        <v>144</v>
      </c>
      <c r="B15" s="477">
        <v>66.881</v>
      </c>
      <c r="C15" s="477">
        <v>68.661</v>
      </c>
      <c r="D15" s="477">
        <v>67.672</v>
      </c>
      <c r="E15" s="477">
        <v>15.7</v>
      </c>
      <c r="F15" s="477">
        <v>15.787</v>
      </c>
      <c r="G15" s="477">
        <v>15.824</v>
      </c>
      <c r="H15" s="477">
        <v>16.729</v>
      </c>
      <c r="I15" s="477">
        <v>14.089</v>
      </c>
      <c r="J15" s="477">
        <v>15.441</v>
      </c>
      <c r="K15" s="477">
        <v>0.69</v>
      </c>
      <c r="L15" s="477">
        <v>1.462</v>
      </c>
      <c r="M15" s="477">
        <v>1.063</v>
      </c>
      <c r="N15" s="37"/>
    </row>
    <row r="16" spans="1:14" s="5" customFormat="1" ht="15" customHeight="1">
      <c r="A16" s="475" t="s">
        <v>145</v>
      </c>
      <c r="B16" s="477">
        <v>33.498</v>
      </c>
      <c r="C16" s="477">
        <v>70.19</v>
      </c>
      <c r="D16" s="477">
        <v>69.463</v>
      </c>
      <c r="E16" s="477">
        <v>5.447</v>
      </c>
      <c r="F16" s="477">
        <v>8.843</v>
      </c>
      <c r="G16" s="477">
        <v>11.761</v>
      </c>
      <c r="H16" s="477">
        <v>9.556</v>
      </c>
      <c r="I16" s="477">
        <v>16.125</v>
      </c>
      <c r="J16" s="477">
        <v>15.44</v>
      </c>
      <c r="K16" s="477">
        <v>51.499</v>
      </c>
      <c r="L16" s="477">
        <v>4.843</v>
      </c>
      <c r="M16" s="477">
        <v>3.336</v>
      </c>
      <c r="N16" s="37"/>
    </row>
    <row r="17" spans="1:14" s="5" customFormat="1" ht="15" customHeight="1">
      <c r="A17" s="475" t="s">
        <v>196</v>
      </c>
      <c r="B17" s="477">
        <v>64.852</v>
      </c>
      <c r="C17" s="477">
        <v>63.716</v>
      </c>
      <c r="D17" s="477">
        <v>70.372</v>
      </c>
      <c r="E17" s="477">
        <v>21.949</v>
      </c>
      <c r="F17" s="477">
        <v>23.17</v>
      </c>
      <c r="G17" s="477">
        <v>17.845</v>
      </c>
      <c r="H17" s="477">
        <v>10.246</v>
      </c>
      <c r="I17" s="477">
        <v>10.273</v>
      </c>
      <c r="J17" s="477">
        <v>8.834</v>
      </c>
      <c r="K17" s="477">
        <v>2.954</v>
      </c>
      <c r="L17" s="477">
        <v>2.84</v>
      </c>
      <c r="M17" s="477">
        <v>2.949</v>
      </c>
      <c r="N17" s="37"/>
    </row>
    <row r="18" spans="1:14" s="5" customFormat="1" ht="19.5" customHeight="1">
      <c r="A18" s="535" t="s">
        <v>146</v>
      </c>
      <c r="B18" s="536">
        <v>70.826</v>
      </c>
      <c r="C18" s="536">
        <v>72.103</v>
      </c>
      <c r="D18" s="536">
        <v>74.358</v>
      </c>
      <c r="E18" s="536">
        <v>11.782</v>
      </c>
      <c r="F18" s="536">
        <v>11.667</v>
      </c>
      <c r="G18" s="536">
        <v>10.148</v>
      </c>
      <c r="H18" s="536">
        <v>13.713</v>
      </c>
      <c r="I18" s="536">
        <v>12.697</v>
      </c>
      <c r="J18" s="536">
        <v>13.149</v>
      </c>
      <c r="K18" s="536">
        <v>3.679</v>
      </c>
      <c r="L18" s="536">
        <v>3.533</v>
      </c>
      <c r="M18" s="536">
        <v>2.345</v>
      </c>
      <c r="N18" s="37"/>
    </row>
    <row r="19" spans="1:14" s="5" customFormat="1" ht="15" customHeight="1">
      <c r="A19" s="475" t="s">
        <v>197</v>
      </c>
      <c r="B19" s="477">
        <v>72.197</v>
      </c>
      <c r="C19" s="477">
        <v>74.765</v>
      </c>
      <c r="D19" s="477">
        <v>79.598</v>
      </c>
      <c r="E19" s="477">
        <v>7.304</v>
      </c>
      <c r="F19" s="477">
        <v>7.557</v>
      </c>
      <c r="G19" s="477">
        <v>2.606</v>
      </c>
      <c r="H19" s="477">
        <v>15.673</v>
      </c>
      <c r="I19" s="477">
        <v>13.402</v>
      </c>
      <c r="J19" s="477">
        <v>14.898</v>
      </c>
      <c r="K19" s="477">
        <v>4.826</v>
      </c>
      <c r="L19" s="477">
        <v>4.276</v>
      </c>
      <c r="M19" s="477">
        <v>2.898</v>
      </c>
      <c r="N19" s="37"/>
    </row>
    <row r="20" spans="1:14" s="5" customFormat="1" ht="15" customHeight="1">
      <c r="A20" s="475" t="s">
        <v>147</v>
      </c>
      <c r="B20" s="477">
        <v>67.03</v>
      </c>
      <c r="C20" s="477">
        <v>57.946</v>
      </c>
      <c r="D20" s="477">
        <v>67.675</v>
      </c>
      <c r="E20" s="477">
        <v>26.328</v>
      </c>
      <c r="F20" s="477">
        <v>34.475</v>
      </c>
      <c r="G20" s="477">
        <v>27.128</v>
      </c>
      <c r="H20" s="477">
        <v>6.641</v>
      </c>
      <c r="I20" s="477">
        <v>7.58</v>
      </c>
      <c r="J20" s="477">
        <v>5.197</v>
      </c>
      <c r="K20" s="477">
        <v>0</v>
      </c>
      <c r="L20" s="477">
        <v>0</v>
      </c>
      <c r="M20" s="477">
        <v>0</v>
      </c>
      <c r="N20" s="37"/>
    </row>
    <row r="21" spans="1:14" s="5" customFormat="1" ht="15" customHeight="1">
      <c r="A21" s="475" t="s">
        <v>198</v>
      </c>
      <c r="B21" s="477">
        <v>65.2</v>
      </c>
      <c r="C21" s="477">
        <v>64.71</v>
      </c>
      <c r="D21" s="477">
        <v>46.546</v>
      </c>
      <c r="E21" s="477">
        <v>23.714</v>
      </c>
      <c r="F21" s="477">
        <v>20.795</v>
      </c>
      <c r="G21" s="477">
        <v>36.104</v>
      </c>
      <c r="H21" s="477">
        <v>10.607</v>
      </c>
      <c r="I21" s="477">
        <v>14.03</v>
      </c>
      <c r="J21" s="477">
        <v>14.806</v>
      </c>
      <c r="K21" s="477">
        <v>0.479</v>
      </c>
      <c r="L21" s="477">
        <v>0.465</v>
      </c>
      <c r="M21" s="477">
        <v>2.544</v>
      </c>
      <c r="N21" s="37"/>
    </row>
    <row r="22" spans="1:14" s="5" customFormat="1" ht="19.5" customHeight="1">
      <c r="A22" s="537" t="s">
        <v>199</v>
      </c>
      <c r="B22" s="443">
        <v>60.352</v>
      </c>
      <c r="C22" s="443">
        <v>67.429</v>
      </c>
      <c r="D22" s="443">
        <v>67.524</v>
      </c>
      <c r="E22" s="443">
        <v>15.09</v>
      </c>
      <c r="F22" s="443">
        <v>15.833</v>
      </c>
      <c r="G22" s="443">
        <v>16.208</v>
      </c>
      <c r="H22" s="443">
        <v>13.771</v>
      </c>
      <c r="I22" s="443">
        <v>13.473</v>
      </c>
      <c r="J22" s="443">
        <v>13.746</v>
      </c>
      <c r="K22" s="443">
        <v>10.787</v>
      </c>
      <c r="L22" s="443">
        <v>3.266</v>
      </c>
      <c r="M22" s="443">
        <v>2.521</v>
      </c>
      <c r="N22" s="37"/>
    </row>
    <row r="23" spans="1:14" s="5" customFormat="1" ht="19.5" customHeight="1">
      <c r="A23" s="538" t="s">
        <v>150</v>
      </c>
      <c r="B23" s="534"/>
      <c r="C23" s="534"/>
      <c r="D23" s="534"/>
      <c r="E23" s="534"/>
      <c r="F23" s="534"/>
      <c r="G23" s="534"/>
      <c r="H23" s="534"/>
      <c r="I23" s="534"/>
      <c r="J23" s="534"/>
      <c r="K23" s="534"/>
      <c r="L23" s="534"/>
      <c r="M23" s="534"/>
      <c r="N23" s="37"/>
    </row>
    <row r="24" spans="1:14" s="5" customFormat="1" ht="15" customHeight="1">
      <c r="A24" s="475" t="s">
        <v>200</v>
      </c>
      <c r="B24" s="477">
        <v>61.357</v>
      </c>
      <c r="C24" s="477">
        <v>71.754</v>
      </c>
      <c r="D24" s="477">
        <v>71.306</v>
      </c>
      <c r="E24" s="477">
        <v>8.886</v>
      </c>
      <c r="F24" s="477">
        <v>10.025</v>
      </c>
      <c r="G24" s="477">
        <v>10.914</v>
      </c>
      <c r="H24" s="477">
        <v>14.766</v>
      </c>
      <c r="I24" s="477">
        <v>15.146</v>
      </c>
      <c r="J24" s="477">
        <v>15.618</v>
      </c>
      <c r="K24" s="477">
        <v>14.991</v>
      </c>
      <c r="L24" s="477">
        <v>3.075</v>
      </c>
      <c r="M24" s="477">
        <v>2.162</v>
      </c>
      <c r="N24" s="37"/>
    </row>
    <row r="25" spans="1:14" s="5" customFormat="1" ht="15" customHeight="1">
      <c r="A25" s="475" t="s">
        <v>201</v>
      </c>
      <c r="B25" s="477"/>
      <c r="C25" s="477"/>
      <c r="D25" s="477"/>
      <c r="E25" s="477"/>
      <c r="F25" s="477"/>
      <c r="G25" s="477"/>
      <c r="H25" s="477"/>
      <c r="I25" s="477"/>
      <c r="J25" s="477"/>
      <c r="K25" s="477"/>
      <c r="L25" s="477"/>
      <c r="M25" s="477"/>
      <c r="N25" s="37"/>
    </row>
    <row r="26" spans="1:14" s="5" customFormat="1" ht="15" customHeight="1">
      <c r="A26" s="485" t="s">
        <v>151</v>
      </c>
      <c r="B26" s="477">
        <v>44.224</v>
      </c>
      <c r="C26" s="477">
        <v>43.672</v>
      </c>
      <c r="D26" s="477">
        <v>50.071</v>
      </c>
      <c r="E26" s="477">
        <v>39.368</v>
      </c>
      <c r="F26" s="477">
        <v>39.894</v>
      </c>
      <c r="G26" s="477">
        <v>34.618</v>
      </c>
      <c r="H26" s="477">
        <v>8.886</v>
      </c>
      <c r="I26" s="477">
        <v>9.93</v>
      </c>
      <c r="J26" s="477">
        <v>11.113</v>
      </c>
      <c r="K26" s="477">
        <v>7.522</v>
      </c>
      <c r="L26" s="477">
        <v>6.503</v>
      </c>
      <c r="M26" s="477">
        <v>4.199</v>
      </c>
      <c r="N26" s="37"/>
    </row>
    <row r="27" spans="1:14" s="5" customFormat="1" ht="15" customHeight="1">
      <c r="A27" s="485" t="s">
        <v>152</v>
      </c>
      <c r="B27" s="477">
        <v>61.399</v>
      </c>
      <c r="C27" s="477">
        <v>69.026</v>
      </c>
      <c r="D27" s="477">
        <v>56.922</v>
      </c>
      <c r="E27" s="477">
        <v>26.504</v>
      </c>
      <c r="F27" s="477">
        <v>19.505</v>
      </c>
      <c r="G27" s="477">
        <v>28.126</v>
      </c>
      <c r="H27" s="477">
        <v>10.714</v>
      </c>
      <c r="I27" s="477">
        <v>8.467</v>
      </c>
      <c r="J27" s="477">
        <v>13.33</v>
      </c>
      <c r="K27" s="477">
        <v>1.383</v>
      </c>
      <c r="L27" s="477">
        <v>3.002</v>
      </c>
      <c r="M27" s="477">
        <v>1.622</v>
      </c>
      <c r="N27" s="37"/>
    </row>
    <row r="28" spans="1:14" s="5" customFormat="1" ht="15" customHeight="1">
      <c r="A28" s="485" t="s">
        <v>153</v>
      </c>
      <c r="B28" s="477">
        <v>70.074</v>
      </c>
      <c r="C28" s="477">
        <v>61.255</v>
      </c>
      <c r="D28" s="477">
        <v>67.534</v>
      </c>
      <c r="E28" s="477">
        <v>15.041</v>
      </c>
      <c r="F28" s="477">
        <v>20.668</v>
      </c>
      <c r="G28" s="477">
        <v>15.653</v>
      </c>
      <c r="H28" s="477">
        <v>11.672</v>
      </c>
      <c r="I28" s="477">
        <v>14.11</v>
      </c>
      <c r="J28" s="477">
        <v>12.137</v>
      </c>
      <c r="K28" s="477">
        <v>3.213</v>
      </c>
      <c r="L28" s="477">
        <v>3.967</v>
      </c>
      <c r="M28" s="477">
        <v>4.675</v>
      </c>
      <c r="N28" s="37"/>
    </row>
    <row r="29" spans="1:14" s="5" customFormat="1" ht="15" customHeight="1">
      <c r="A29" s="485" t="s">
        <v>154</v>
      </c>
      <c r="B29" s="477">
        <v>60.763</v>
      </c>
      <c r="C29" s="477">
        <v>63.118</v>
      </c>
      <c r="D29" s="477">
        <v>71.232</v>
      </c>
      <c r="E29" s="477">
        <v>22.723</v>
      </c>
      <c r="F29" s="477">
        <v>21.963</v>
      </c>
      <c r="G29" s="477">
        <v>17.9</v>
      </c>
      <c r="H29" s="477">
        <v>14.752</v>
      </c>
      <c r="I29" s="477">
        <v>12.779</v>
      </c>
      <c r="J29" s="477">
        <v>8.801</v>
      </c>
      <c r="K29" s="477">
        <v>1.762</v>
      </c>
      <c r="L29" s="477">
        <v>2.14</v>
      </c>
      <c r="M29" s="477">
        <v>2.067</v>
      </c>
      <c r="N29" s="37"/>
    </row>
    <row r="30" spans="1:14" s="5" customFormat="1" ht="19.5" customHeight="1">
      <c r="A30" s="537" t="s">
        <v>199</v>
      </c>
      <c r="B30" s="443">
        <v>60.352</v>
      </c>
      <c r="C30" s="443">
        <v>67.429</v>
      </c>
      <c r="D30" s="443">
        <v>67.524</v>
      </c>
      <c r="E30" s="443">
        <v>15.09</v>
      </c>
      <c r="F30" s="443">
        <v>15.833</v>
      </c>
      <c r="G30" s="443">
        <v>16.208</v>
      </c>
      <c r="H30" s="443">
        <v>13.771</v>
      </c>
      <c r="I30" s="443">
        <v>13.473</v>
      </c>
      <c r="J30" s="443">
        <v>13.746</v>
      </c>
      <c r="K30" s="443">
        <v>10.787</v>
      </c>
      <c r="L30" s="443">
        <v>3.266</v>
      </c>
      <c r="M30" s="443">
        <v>2.521</v>
      </c>
      <c r="N30" s="37"/>
    </row>
    <row r="31" spans="1:9" ht="16.5" customHeight="1">
      <c r="A31" s="650" t="s">
        <v>49</v>
      </c>
      <c r="B31" s="544"/>
      <c r="C31" s="544"/>
      <c r="D31" s="544"/>
      <c r="E31" s="544"/>
      <c r="F31" s="544"/>
      <c r="G31" s="544"/>
      <c r="H31" s="544"/>
      <c r="I31" s="544"/>
    </row>
    <row r="32" ht="11.25">
      <c r="A32" s="1" t="s">
        <v>272</v>
      </c>
    </row>
    <row r="33" spans="1:13" ht="11.25">
      <c r="A33" s="7"/>
      <c r="B33" s="187"/>
      <c r="C33" s="187"/>
      <c r="D33" s="187"/>
      <c r="E33" s="187"/>
      <c r="F33" s="187"/>
      <c r="G33" s="187"/>
      <c r="H33" s="187"/>
      <c r="I33" s="187"/>
      <c r="J33" s="187"/>
      <c r="K33" s="187"/>
      <c r="L33" s="187"/>
      <c r="M33" s="187"/>
    </row>
    <row r="34" spans="1:13" ht="11.25">
      <c r="A34" s="7"/>
      <c r="B34" s="187"/>
      <c r="C34" s="187"/>
      <c r="D34" s="187"/>
      <c r="E34" s="187"/>
      <c r="F34" s="187"/>
      <c r="G34" s="187"/>
      <c r="H34" s="187"/>
      <c r="I34" s="187"/>
      <c r="J34" s="187"/>
      <c r="K34" s="187"/>
      <c r="L34" s="187"/>
      <c r="M34" s="187"/>
    </row>
    <row r="35" spans="1:4" ht="11.25">
      <c r="A35" s="7"/>
      <c r="B35" s="187"/>
      <c r="C35" s="187"/>
      <c r="D35" s="187"/>
    </row>
    <row r="36" ht="11.25">
      <c r="A36" s="7"/>
    </row>
    <row r="37" ht="11.25">
      <c r="F37" s="210"/>
    </row>
  </sheetData>
  <sheetProtection/>
  <mergeCells count="7">
    <mergeCell ref="A2:I2"/>
    <mergeCell ref="A31:I31"/>
    <mergeCell ref="K5:M5"/>
    <mergeCell ref="B5:D5"/>
    <mergeCell ref="E5:G5"/>
    <mergeCell ref="H5:J5"/>
    <mergeCell ref="L3:M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28.xml><?xml version="1.0" encoding="utf-8"?>
<worksheet xmlns="http://schemas.openxmlformats.org/spreadsheetml/2006/main" xmlns:r="http://schemas.openxmlformats.org/officeDocument/2006/relationships">
  <dimension ref="A2:Q37"/>
  <sheetViews>
    <sheetView showGridLines="0" zoomScalePageLayoutView="0" workbookViewId="0" topLeftCell="A1">
      <selection activeCell="A1" sqref="A1"/>
    </sheetView>
  </sheetViews>
  <sheetFormatPr defaultColWidth="11.57421875" defaultRowHeight="12.75"/>
  <cols>
    <col min="1" max="1" width="60.8515625" style="1" customWidth="1"/>
    <col min="2" max="16" width="6.28125" style="25" customWidth="1"/>
    <col min="17" max="16384" width="11.57421875" style="1" customWidth="1"/>
  </cols>
  <sheetData>
    <row r="1" ht="12" customHeight="1"/>
    <row r="2" spans="1:11" s="10" customFormat="1" ht="15" customHeight="1">
      <c r="A2" s="60"/>
      <c r="B2" s="60"/>
      <c r="C2" s="60"/>
      <c r="D2" s="60"/>
      <c r="E2" s="60"/>
      <c r="F2" s="60"/>
      <c r="G2" s="60"/>
      <c r="H2" s="60"/>
      <c r="I2" s="60"/>
      <c r="J2" s="175"/>
      <c r="K2" s="17"/>
    </row>
    <row r="3" spans="1:16" s="10" customFormat="1" ht="22.5" customHeight="1">
      <c r="A3" s="529" t="s">
        <v>511</v>
      </c>
      <c r="B3" s="529"/>
      <c r="C3" s="529"/>
      <c r="D3" s="529"/>
      <c r="E3" s="529"/>
      <c r="F3" s="529"/>
      <c r="G3" s="529"/>
      <c r="H3" s="529"/>
      <c r="I3" s="530"/>
      <c r="J3" s="397"/>
      <c r="K3" s="397"/>
      <c r="L3" s="12"/>
      <c r="M3" s="12"/>
      <c r="N3" s="12"/>
      <c r="O3" s="12"/>
      <c r="P3" s="26" t="s">
        <v>50</v>
      </c>
    </row>
    <row r="4" ht="9.75" customHeight="1"/>
    <row r="5" spans="1:16" s="25" customFormat="1" ht="45" customHeight="1">
      <c r="A5" s="375" t="s">
        <v>132</v>
      </c>
      <c r="B5" s="613" t="s">
        <v>60</v>
      </c>
      <c r="C5" s="613"/>
      <c r="D5" s="613"/>
      <c r="E5" s="613" t="s">
        <v>61</v>
      </c>
      <c r="F5" s="613"/>
      <c r="G5" s="613"/>
      <c r="H5" s="550" t="s">
        <v>62</v>
      </c>
      <c r="I5" s="550"/>
      <c r="J5" s="550"/>
      <c r="K5" s="550" t="s">
        <v>63</v>
      </c>
      <c r="L5" s="550"/>
      <c r="M5" s="550"/>
      <c r="N5" s="550" t="s">
        <v>264</v>
      </c>
      <c r="O5" s="550"/>
      <c r="P5" s="550"/>
    </row>
    <row r="6" spans="1:16" s="25" customFormat="1" ht="19.5" customHeight="1">
      <c r="A6" s="27"/>
      <c r="B6" s="18">
        <v>2012</v>
      </c>
      <c r="C6" s="18">
        <v>2011</v>
      </c>
      <c r="D6" s="18">
        <v>2010</v>
      </c>
      <c r="E6" s="18">
        <v>2012</v>
      </c>
      <c r="F6" s="18">
        <v>2011</v>
      </c>
      <c r="G6" s="18">
        <v>2010</v>
      </c>
      <c r="H6" s="18">
        <v>2012</v>
      </c>
      <c r="I6" s="18">
        <v>2011</v>
      </c>
      <c r="J6" s="18">
        <v>2010</v>
      </c>
      <c r="K6" s="18">
        <v>2012</v>
      </c>
      <c r="L6" s="18">
        <v>2011</v>
      </c>
      <c r="M6" s="18">
        <v>2010</v>
      </c>
      <c r="N6" s="18">
        <v>2012</v>
      </c>
      <c r="O6" s="18">
        <v>2011</v>
      </c>
      <c r="P6" s="18">
        <v>2010</v>
      </c>
    </row>
    <row r="7" spans="1:17" s="5" customFormat="1" ht="19.5" customHeight="1">
      <c r="A7" s="19" t="s">
        <v>140</v>
      </c>
      <c r="B7" s="322">
        <v>102.986</v>
      </c>
      <c r="C7" s="322">
        <v>100.535</v>
      </c>
      <c r="D7" s="322">
        <v>96.076</v>
      </c>
      <c r="E7" s="322">
        <v>65.853</v>
      </c>
      <c r="F7" s="322">
        <v>63.735</v>
      </c>
      <c r="G7" s="322">
        <v>54.138</v>
      </c>
      <c r="H7" s="322">
        <v>26.29</v>
      </c>
      <c r="I7" s="322">
        <v>27.088</v>
      </c>
      <c r="J7" s="322">
        <v>28.302</v>
      </c>
      <c r="K7" s="322">
        <v>74.01</v>
      </c>
      <c r="L7" s="322">
        <v>61.677</v>
      </c>
      <c r="M7" s="322">
        <v>56.421</v>
      </c>
      <c r="N7" s="322">
        <v>269.14</v>
      </c>
      <c r="O7" s="322">
        <v>253.034</v>
      </c>
      <c r="P7" s="322">
        <v>234.939</v>
      </c>
      <c r="Q7" s="37"/>
    </row>
    <row r="8" spans="1:17" s="5" customFormat="1" ht="15" customHeight="1">
      <c r="A8" s="20" t="s">
        <v>141</v>
      </c>
      <c r="B8" s="64">
        <v>138.291</v>
      </c>
      <c r="C8" s="64">
        <v>133.398</v>
      </c>
      <c r="D8" s="64">
        <v>107.843</v>
      </c>
      <c r="E8" s="64">
        <v>102.394</v>
      </c>
      <c r="F8" s="64">
        <v>121.766</v>
      </c>
      <c r="G8" s="64">
        <v>64.837</v>
      </c>
      <c r="H8" s="64">
        <v>60.276</v>
      </c>
      <c r="I8" s="64">
        <v>60.914</v>
      </c>
      <c r="J8" s="64">
        <v>53.729</v>
      </c>
      <c r="K8" s="64">
        <v>60.055</v>
      </c>
      <c r="L8" s="64">
        <v>56.266</v>
      </c>
      <c r="M8" s="64">
        <v>62.012</v>
      </c>
      <c r="N8" s="64">
        <v>361.016</v>
      </c>
      <c r="O8" s="64">
        <v>372.344</v>
      </c>
      <c r="P8" s="64">
        <v>288.422</v>
      </c>
      <c r="Q8" s="37"/>
    </row>
    <row r="9" spans="1:17" s="5" customFormat="1" ht="15" customHeight="1">
      <c r="A9" s="20" t="s">
        <v>192</v>
      </c>
      <c r="B9" s="64">
        <v>50.192</v>
      </c>
      <c r="C9" s="64">
        <v>48.789</v>
      </c>
      <c r="D9" s="64">
        <v>45.331</v>
      </c>
      <c r="E9" s="64">
        <v>64.258</v>
      </c>
      <c r="F9" s="64">
        <v>28.572</v>
      </c>
      <c r="G9" s="64">
        <v>38.731</v>
      </c>
      <c r="H9" s="64">
        <v>24.576</v>
      </c>
      <c r="I9" s="64">
        <v>22.072</v>
      </c>
      <c r="J9" s="64">
        <v>22.455</v>
      </c>
      <c r="K9" s="64">
        <v>38.907</v>
      </c>
      <c r="L9" s="64">
        <v>70.776</v>
      </c>
      <c r="M9" s="64">
        <v>29.641</v>
      </c>
      <c r="N9" s="64">
        <v>177.934</v>
      </c>
      <c r="O9" s="64">
        <v>170.211</v>
      </c>
      <c r="P9" s="64">
        <v>136.159</v>
      </c>
      <c r="Q9" s="37"/>
    </row>
    <row r="10" spans="1:17" s="5" customFormat="1" ht="15" customHeight="1">
      <c r="A10" s="20" t="s">
        <v>193</v>
      </c>
      <c r="B10" s="64">
        <v>140.397</v>
      </c>
      <c r="C10" s="64">
        <v>123.391</v>
      </c>
      <c r="D10" s="64">
        <v>122.722</v>
      </c>
      <c r="E10" s="64">
        <v>112.952</v>
      </c>
      <c r="F10" s="64">
        <v>109.558</v>
      </c>
      <c r="G10" s="64">
        <v>115.905</v>
      </c>
      <c r="H10" s="64">
        <v>22.26</v>
      </c>
      <c r="I10" s="64">
        <v>23.455</v>
      </c>
      <c r="J10" s="64">
        <v>20.222</v>
      </c>
      <c r="K10" s="64">
        <v>61.534</v>
      </c>
      <c r="L10" s="64">
        <v>52.808</v>
      </c>
      <c r="M10" s="64">
        <v>63.709</v>
      </c>
      <c r="N10" s="64">
        <v>337.144</v>
      </c>
      <c r="O10" s="64">
        <v>309.212</v>
      </c>
      <c r="P10" s="64">
        <v>322.557</v>
      </c>
      <c r="Q10" s="37"/>
    </row>
    <row r="11" spans="1:17" s="5" customFormat="1" ht="15" customHeight="1">
      <c r="A11" s="20" t="s">
        <v>142</v>
      </c>
      <c r="B11" s="64">
        <v>86.272</v>
      </c>
      <c r="C11" s="64">
        <v>81.556</v>
      </c>
      <c r="D11" s="64">
        <v>75.566</v>
      </c>
      <c r="E11" s="64">
        <v>59.346</v>
      </c>
      <c r="F11" s="64">
        <v>44.63</v>
      </c>
      <c r="G11" s="64">
        <v>46.855</v>
      </c>
      <c r="H11" s="64">
        <v>20.556</v>
      </c>
      <c r="I11" s="64">
        <v>19.765</v>
      </c>
      <c r="J11" s="64">
        <v>20.831</v>
      </c>
      <c r="K11" s="64">
        <v>42.247</v>
      </c>
      <c r="L11" s="64">
        <v>47</v>
      </c>
      <c r="M11" s="64">
        <v>56.735</v>
      </c>
      <c r="N11" s="64">
        <v>208.42</v>
      </c>
      <c r="O11" s="64">
        <v>192.951</v>
      </c>
      <c r="P11" s="64">
        <v>199.988</v>
      </c>
      <c r="Q11" s="37"/>
    </row>
    <row r="12" spans="1:17" s="5" customFormat="1" ht="15" customHeight="1">
      <c r="A12" s="20" t="s">
        <v>194</v>
      </c>
      <c r="B12" s="64">
        <v>118.84</v>
      </c>
      <c r="C12" s="64">
        <v>113.243</v>
      </c>
      <c r="D12" s="64">
        <v>112.755</v>
      </c>
      <c r="E12" s="64">
        <v>52.5</v>
      </c>
      <c r="F12" s="64">
        <v>40.729</v>
      </c>
      <c r="G12" s="64">
        <v>47.618</v>
      </c>
      <c r="H12" s="64">
        <v>6.59</v>
      </c>
      <c r="I12" s="64">
        <v>16.804</v>
      </c>
      <c r="J12" s="64">
        <v>14.255</v>
      </c>
      <c r="K12" s="64">
        <v>30.74</v>
      </c>
      <c r="L12" s="64">
        <v>31.916</v>
      </c>
      <c r="M12" s="64">
        <v>37.794</v>
      </c>
      <c r="N12" s="64">
        <v>208.67</v>
      </c>
      <c r="O12" s="64">
        <v>202.692</v>
      </c>
      <c r="P12" s="64">
        <v>212.422</v>
      </c>
      <c r="Q12" s="37"/>
    </row>
    <row r="13" spans="1:17" s="5" customFormat="1" ht="15" customHeight="1">
      <c r="A13" s="20" t="s">
        <v>143</v>
      </c>
      <c r="B13" s="64">
        <v>54.053</v>
      </c>
      <c r="C13" s="64">
        <v>56</v>
      </c>
      <c r="D13" s="64">
        <v>79.422</v>
      </c>
      <c r="E13" s="64">
        <v>35.128</v>
      </c>
      <c r="F13" s="64">
        <v>21.5</v>
      </c>
      <c r="G13" s="64">
        <v>33.157</v>
      </c>
      <c r="H13" s="64">
        <v>28.617</v>
      </c>
      <c r="I13" s="64">
        <v>28.16</v>
      </c>
      <c r="J13" s="64">
        <v>36.5</v>
      </c>
      <c r="K13" s="64">
        <v>139.213</v>
      </c>
      <c r="L13" s="64">
        <v>126.434</v>
      </c>
      <c r="M13" s="64">
        <v>151.971</v>
      </c>
      <c r="N13" s="64">
        <v>257.011</v>
      </c>
      <c r="O13" s="64">
        <v>232.094</v>
      </c>
      <c r="P13" s="64">
        <v>301.049</v>
      </c>
      <c r="Q13" s="37"/>
    </row>
    <row r="14" spans="1:17" s="5" customFormat="1" ht="15" customHeight="1">
      <c r="A14" s="20" t="s">
        <v>195</v>
      </c>
      <c r="B14" s="64">
        <v>68.407</v>
      </c>
      <c r="C14" s="64">
        <v>61.688</v>
      </c>
      <c r="D14" s="64">
        <v>67.826</v>
      </c>
      <c r="E14" s="64">
        <v>15.214</v>
      </c>
      <c r="F14" s="64">
        <v>17.858</v>
      </c>
      <c r="G14" s="64">
        <v>16.091</v>
      </c>
      <c r="H14" s="64">
        <v>23.907</v>
      </c>
      <c r="I14" s="64">
        <v>21.34</v>
      </c>
      <c r="J14" s="64">
        <v>21.318</v>
      </c>
      <c r="K14" s="64">
        <v>21.429</v>
      </c>
      <c r="L14" s="64">
        <v>57.567</v>
      </c>
      <c r="M14" s="64">
        <v>9.97</v>
      </c>
      <c r="N14" s="64">
        <v>128.957</v>
      </c>
      <c r="O14" s="64">
        <v>158.454</v>
      </c>
      <c r="P14" s="64">
        <v>115.205</v>
      </c>
      <c r="Q14" s="37"/>
    </row>
    <row r="15" spans="1:17" s="5" customFormat="1" ht="15" customHeight="1">
      <c r="A15" s="20" t="s">
        <v>144</v>
      </c>
      <c r="B15" s="64">
        <v>105.97</v>
      </c>
      <c r="C15" s="64">
        <v>109.303</v>
      </c>
      <c r="D15" s="64">
        <v>86.865</v>
      </c>
      <c r="E15" s="64">
        <v>83.703</v>
      </c>
      <c r="F15" s="64">
        <v>123.048</v>
      </c>
      <c r="G15" s="64">
        <v>70.883</v>
      </c>
      <c r="H15" s="64">
        <v>38.497</v>
      </c>
      <c r="I15" s="64">
        <v>42.582</v>
      </c>
      <c r="J15" s="64">
        <v>47.532</v>
      </c>
      <c r="K15" s="64">
        <v>69.691</v>
      </c>
      <c r="L15" s="64">
        <v>67.467</v>
      </c>
      <c r="M15" s="64">
        <v>68.088</v>
      </c>
      <c r="N15" s="64">
        <v>297.861</v>
      </c>
      <c r="O15" s="64">
        <v>342.4</v>
      </c>
      <c r="P15" s="64">
        <v>273.368</v>
      </c>
      <c r="Q15" s="37"/>
    </row>
    <row r="16" spans="1:17" s="5" customFormat="1" ht="15" customHeight="1">
      <c r="A16" s="20" t="s">
        <v>145</v>
      </c>
      <c r="B16" s="64">
        <v>262.845</v>
      </c>
      <c r="C16" s="64">
        <v>292.917</v>
      </c>
      <c r="D16" s="64">
        <v>257.605</v>
      </c>
      <c r="E16" s="64">
        <v>149.095</v>
      </c>
      <c r="F16" s="64">
        <v>113.56</v>
      </c>
      <c r="G16" s="64">
        <v>108.383</v>
      </c>
      <c r="H16" s="64">
        <v>12.167</v>
      </c>
      <c r="I16" s="64">
        <v>12.738</v>
      </c>
      <c r="J16" s="64">
        <v>20.951</v>
      </c>
      <c r="K16" s="64">
        <v>378.155</v>
      </c>
      <c r="L16" s="64">
        <v>107.845</v>
      </c>
      <c r="M16" s="64">
        <v>84.901</v>
      </c>
      <c r="N16" s="64">
        <v>802.262</v>
      </c>
      <c r="O16" s="64">
        <v>527.06</v>
      </c>
      <c r="P16" s="64">
        <v>471.84</v>
      </c>
      <c r="Q16" s="37"/>
    </row>
    <row r="17" spans="1:17" s="5" customFormat="1" ht="15" customHeight="1">
      <c r="A17" s="20" t="s">
        <v>196</v>
      </c>
      <c r="B17" s="64">
        <v>62.711</v>
      </c>
      <c r="C17" s="64">
        <v>60.878</v>
      </c>
      <c r="D17" s="64">
        <v>71.153</v>
      </c>
      <c r="E17" s="64">
        <v>9.386</v>
      </c>
      <c r="F17" s="64">
        <v>17.906</v>
      </c>
      <c r="G17" s="64">
        <v>12.679</v>
      </c>
      <c r="H17" s="64">
        <v>15.765</v>
      </c>
      <c r="I17" s="64">
        <v>16.189</v>
      </c>
      <c r="J17" s="64">
        <v>14.781</v>
      </c>
      <c r="K17" s="64">
        <v>26.97</v>
      </c>
      <c r="L17" s="64">
        <v>28.056</v>
      </c>
      <c r="M17" s="64">
        <v>34.796</v>
      </c>
      <c r="N17" s="64">
        <v>114.831</v>
      </c>
      <c r="O17" s="64">
        <v>123.028</v>
      </c>
      <c r="P17" s="64">
        <v>133.408</v>
      </c>
      <c r="Q17" s="37"/>
    </row>
    <row r="18" spans="1:17" s="5" customFormat="1" ht="19.5" customHeight="1">
      <c r="A18" s="21" t="s">
        <v>146</v>
      </c>
      <c r="B18" s="66">
        <v>168.553</v>
      </c>
      <c r="C18" s="66">
        <v>167.519</v>
      </c>
      <c r="D18" s="66">
        <v>149.79</v>
      </c>
      <c r="E18" s="66">
        <v>92.804</v>
      </c>
      <c r="F18" s="66">
        <v>130.635</v>
      </c>
      <c r="G18" s="66">
        <v>110.37</v>
      </c>
      <c r="H18" s="66">
        <v>25.094</v>
      </c>
      <c r="I18" s="66">
        <v>34.357</v>
      </c>
      <c r="J18" s="66">
        <v>24.953</v>
      </c>
      <c r="K18" s="66">
        <v>106.366</v>
      </c>
      <c r="L18" s="66">
        <v>80.876</v>
      </c>
      <c r="M18" s="66">
        <v>106.187</v>
      </c>
      <c r="N18" s="66">
        <v>392.817</v>
      </c>
      <c r="O18" s="66">
        <v>413.387</v>
      </c>
      <c r="P18" s="66">
        <v>391.3</v>
      </c>
      <c r="Q18" s="37"/>
    </row>
    <row r="19" spans="1:17" s="5" customFormat="1" ht="15" customHeight="1">
      <c r="A19" s="20" t="s">
        <v>197</v>
      </c>
      <c r="B19" s="64">
        <v>263.615</v>
      </c>
      <c r="C19" s="64">
        <v>258.068</v>
      </c>
      <c r="D19" s="64">
        <v>239.13</v>
      </c>
      <c r="E19" s="64">
        <v>124.877</v>
      </c>
      <c r="F19" s="64">
        <v>210.419</v>
      </c>
      <c r="G19" s="64">
        <v>212.252</v>
      </c>
      <c r="H19" s="64">
        <v>29.246</v>
      </c>
      <c r="I19" s="64">
        <v>46.622</v>
      </c>
      <c r="J19" s="64">
        <v>35.904</v>
      </c>
      <c r="K19" s="64">
        <v>119.262</v>
      </c>
      <c r="L19" s="64">
        <v>94.486</v>
      </c>
      <c r="M19" s="64">
        <v>145.313</v>
      </c>
      <c r="N19" s="64">
        <v>537</v>
      </c>
      <c r="O19" s="64">
        <v>609.595</v>
      </c>
      <c r="P19" s="64">
        <v>632.6</v>
      </c>
      <c r="Q19" s="37"/>
    </row>
    <row r="20" spans="1:17" s="5" customFormat="1" ht="15" customHeight="1">
      <c r="A20" s="20" t="s">
        <v>147</v>
      </c>
      <c r="B20" s="64">
        <v>87.947</v>
      </c>
      <c r="C20" s="64">
        <v>86.237</v>
      </c>
      <c r="D20" s="64">
        <v>101.632</v>
      </c>
      <c r="E20" s="64">
        <v>110.053</v>
      </c>
      <c r="F20" s="64">
        <v>78.158</v>
      </c>
      <c r="G20" s="64">
        <v>84.711</v>
      </c>
      <c r="H20" s="64">
        <v>34.211</v>
      </c>
      <c r="I20" s="64">
        <v>39.079</v>
      </c>
      <c r="J20" s="64">
        <v>39.289</v>
      </c>
      <c r="K20" s="64">
        <v>211.579</v>
      </c>
      <c r="L20" s="64">
        <v>163.158</v>
      </c>
      <c r="M20" s="64">
        <v>246.789</v>
      </c>
      <c r="N20" s="64">
        <v>443.789</v>
      </c>
      <c r="O20" s="64">
        <v>366.632</v>
      </c>
      <c r="P20" s="64">
        <v>472.421</v>
      </c>
      <c r="Q20" s="37"/>
    </row>
    <row r="21" spans="1:17" s="5" customFormat="1" ht="15" customHeight="1">
      <c r="A21" s="20" t="s">
        <v>198</v>
      </c>
      <c r="B21" s="64">
        <v>29.821</v>
      </c>
      <c r="C21" s="64">
        <v>38.612</v>
      </c>
      <c r="D21" s="64">
        <v>68.596</v>
      </c>
      <c r="E21" s="64">
        <v>20.791</v>
      </c>
      <c r="F21" s="64">
        <v>7.962</v>
      </c>
      <c r="G21" s="64">
        <v>7.087</v>
      </c>
      <c r="H21" s="64">
        <v>11.866</v>
      </c>
      <c r="I21" s="64">
        <v>9.425</v>
      </c>
      <c r="J21" s="64">
        <v>7.606</v>
      </c>
      <c r="K21" s="64">
        <v>21.672</v>
      </c>
      <c r="L21" s="64">
        <v>16.612</v>
      </c>
      <c r="M21" s="64">
        <v>11.548</v>
      </c>
      <c r="N21" s="64">
        <v>84.149</v>
      </c>
      <c r="O21" s="64">
        <v>72.612</v>
      </c>
      <c r="P21" s="64">
        <v>94.837</v>
      </c>
      <c r="Q21" s="37"/>
    </row>
    <row r="22" spans="1:17" s="5" customFormat="1" ht="19.5" customHeight="1">
      <c r="A22" s="22" t="s">
        <v>199</v>
      </c>
      <c r="B22" s="68">
        <v>113.334</v>
      </c>
      <c r="C22" s="68">
        <v>111.913</v>
      </c>
      <c r="D22" s="68">
        <v>104.742</v>
      </c>
      <c r="E22" s="68">
        <v>70.107</v>
      </c>
      <c r="F22" s="68">
        <v>75.098</v>
      </c>
      <c r="G22" s="68">
        <v>63.21</v>
      </c>
      <c r="H22" s="68">
        <v>26.101</v>
      </c>
      <c r="I22" s="68">
        <v>28.322</v>
      </c>
      <c r="J22" s="68">
        <v>27.762</v>
      </c>
      <c r="K22" s="68">
        <v>79.117</v>
      </c>
      <c r="L22" s="68">
        <v>64.938</v>
      </c>
      <c r="M22" s="68">
        <v>64.45</v>
      </c>
      <c r="N22" s="68">
        <v>288.659</v>
      </c>
      <c r="O22" s="68">
        <v>280.271</v>
      </c>
      <c r="P22" s="68">
        <v>260.164</v>
      </c>
      <c r="Q22" s="37"/>
    </row>
    <row r="23" spans="1:17" s="5" customFormat="1" ht="19.5" customHeight="1">
      <c r="A23" s="23" t="s">
        <v>150</v>
      </c>
      <c r="C23" s="322"/>
      <c r="D23" s="322"/>
      <c r="F23" s="322"/>
      <c r="G23" s="322"/>
      <c r="I23" s="322"/>
      <c r="J23" s="322"/>
      <c r="L23" s="322"/>
      <c r="M23" s="322"/>
      <c r="N23" s="322"/>
      <c r="O23" s="322"/>
      <c r="P23" s="322"/>
      <c r="Q23" s="37"/>
    </row>
    <row r="24" spans="1:17" s="5" customFormat="1" ht="15" customHeight="1">
      <c r="A24" s="20" t="s">
        <v>200</v>
      </c>
      <c r="B24" s="64">
        <v>209.98</v>
      </c>
      <c r="C24" s="64">
        <v>207.695</v>
      </c>
      <c r="D24" s="64">
        <v>195.494</v>
      </c>
      <c r="E24" s="64">
        <v>154.78</v>
      </c>
      <c r="F24" s="64">
        <v>173.554</v>
      </c>
      <c r="G24" s="64">
        <v>153.462</v>
      </c>
      <c r="H24" s="64">
        <v>37.743</v>
      </c>
      <c r="I24" s="64">
        <v>42.42</v>
      </c>
      <c r="J24" s="64">
        <v>40.817</v>
      </c>
      <c r="K24" s="64">
        <v>159.329</v>
      </c>
      <c r="L24" s="64">
        <v>97.96</v>
      </c>
      <c r="M24" s="64">
        <v>110.086</v>
      </c>
      <c r="N24" s="64">
        <v>561.831</v>
      </c>
      <c r="O24" s="64">
        <v>521.63</v>
      </c>
      <c r="P24" s="64">
        <v>499.859</v>
      </c>
      <c r="Q24" s="37"/>
    </row>
    <row r="25" spans="1:17" s="5" customFormat="1" ht="15" customHeight="1">
      <c r="A25" s="20" t="s">
        <v>201</v>
      </c>
      <c r="C25" s="64"/>
      <c r="D25" s="64"/>
      <c r="F25" s="64"/>
      <c r="G25" s="64"/>
      <c r="I25" s="64"/>
      <c r="J25" s="64"/>
      <c r="L25" s="64"/>
      <c r="M25" s="64"/>
      <c r="N25" s="64"/>
      <c r="O25" s="64"/>
      <c r="P25" s="64"/>
      <c r="Q25" s="37"/>
    </row>
    <row r="26" spans="1:17" s="5" customFormat="1" ht="15" customHeight="1">
      <c r="A26" s="24" t="s">
        <v>151</v>
      </c>
      <c r="B26" s="64">
        <v>92.58</v>
      </c>
      <c r="C26" s="64">
        <v>88.315</v>
      </c>
      <c r="D26" s="64">
        <v>94.735</v>
      </c>
      <c r="E26" s="64">
        <v>48.536</v>
      </c>
      <c r="F26" s="64">
        <v>42.342</v>
      </c>
      <c r="G26" s="64">
        <v>38.585</v>
      </c>
      <c r="H26" s="64">
        <v>32.634</v>
      </c>
      <c r="I26" s="64">
        <v>34.27</v>
      </c>
      <c r="J26" s="64">
        <v>56.367</v>
      </c>
      <c r="K26" s="64">
        <v>153.5</v>
      </c>
      <c r="L26" s="64">
        <v>152.712</v>
      </c>
      <c r="M26" s="64">
        <v>146.816</v>
      </c>
      <c r="N26" s="64">
        <v>327.25</v>
      </c>
      <c r="O26" s="64">
        <v>317.64</v>
      </c>
      <c r="P26" s="64">
        <v>336.503</v>
      </c>
      <c r="Q26" s="37"/>
    </row>
    <row r="27" spans="1:17" s="5" customFormat="1" ht="15" customHeight="1">
      <c r="A27" s="24" t="s">
        <v>152</v>
      </c>
      <c r="B27" s="64">
        <v>86.346</v>
      </c>
      <c r="C27" s="64">
        <v>104.798</v>
      </c>
      <c r="D27" s="64">
        <v>55.54</v>
      </c>
      <c r="E27" s="64">
        <v>79.803</v>
      </c>
      <c r="F27" s="64">
        <v>83.167</v>
      </c>
      <c r="G27" s="64">
        <v>47.902</v>
      </c>
      <c r="H27" s="64">
        <v>39.008</v>
      </c>
      <c r="I27" s="64">
        <v>30.036</v>
      </c>
      <c r="J27" s="64">
        <v>20.067</v>
      </c>
      <c r="K27" s="64">
        <v>46.48</v>
      </c>
      <c r="L27" s="64">
        <v>127.798</v>
      </c>
      <c r="M27" s="64">
        <v>49.313</v>
      </c>
      <c r="N27" s="64">
        <v>251.638</v>
      </c>
      <c r="O27" s="64">
        <v>345.798</v>
      </c>
      <c r="P27" s="64">
        <v>172.822</v>
      </c>
      <c r="Q27" s="37"/>
    </row>
    <row r="28" spans="1:17" s="5" customFormat="1" ht="15" customHeight="1">
      <c r="A28" s="24" t="s">
        <v>153</v>
      </c>
      <c r="B28" s="64">
        <v>81.121</v>
      </c>
      <c r="C28" s="64">
        <v>78.822</v>
      </c>
      <c r="D28" s="64">
        <v>80.065</v>
      </c>
      <c r="E28" s="64">
        <v>58.895</v>
      </c>
      <c r="F28" s="64">
        <v>28.63</v>
      </c>
      <c r="G28" s="64">
        <v>17.696</v>
      </c>
      <c r="H28" s="64">
        <v>19.153</v>
      </c>
      <c r="I28" s="64">
        <v>23.674</v>
      </c>
      <c r="J28" s="64">
        <v>20.647</v>
      </c>
      <c r="K28" s="64">
        <v>53.427</v>
      </c>
      <c r="L28" s="64">
        <v>42.696</v>
      </c>
      <c r="M28" s="64">
        <v>29.81</v>
      </c>
      <c r="N28" s="64">
        <v>212.597</v>
      </c>
      <c r="O28" s="64">
        <v>173.822</v>
      </c>
      <c r="P28" s="64">
        <v>148.217</v>
      </c>
      <c r="Q28" s="37"/>
    </row>
    <row r="29" spans="1:17" s="5" customFormat="1" ht="15" customHeight="1">
      <c r="A29" s="24" t="s">
        <v>154</v>
      </c>
      <c r="B29" s="64">
        <v>54.198</v>
      </c>
      <c r="C29" s="64">
        <v>49.952</v>
      </c>
      <c r="D29" s="64">
        <v>51.935</v>
      </c>
      <c r="E29" s="64">
        <v>8.92</v>
      </c>
      <c r="F29" s="64">
        <v>11.471</v>
      </c>
      <c r="G29" s="64">
        <v>11.591</v>
      </c>
      <c r="H29" s="64">
        <v>14.759</v>
      </c>
      <c r="I29" s="64">
        <v>16.824</v>
      </c>
      <c r="J29" s="64">
        <v>14.035</v>
      </c>
      <c r="K29" s="64">
        <v>15.745</v>
      </c>
      <c r="L29" s="64">
        <v>12.423</v>
      </c>
      <c r="M29" s="64">
        <v>20.605</v>
      </c>
      <c r="N29" s="64">
        <v>93.623</v>
      </c>
      <c r="O29" s="64">
        <v>90.671</v>
      </c>
      <c r="P29" s="64">
        <v>98.166</v>
      </c>
      <c r="Q29" s="37"/>
    </row>
    <row r="30" spans="1:17" s="5" customFormat="1" ht="19.5" customHeight="1">
      <c r="A30" s="22" t="s">
        <v>199</v>
      </c>
      <c r="B30" s="68">
        <v>113.334</v>
      </c>
      <c r="C30" s="68">
        <v>111.913</v>
      </c>
      <c r="D30" s="68">
        <v>104.742</v>
      </c>
      <c r="E30" s="68">
        <v>70.107</v>
      </c>
      <c r="F30" s="68">
        <v>75.098</v>
      </c>
      <c r="G30" s="68">
        <v>63.21</v>
      </c>
      <c r="H30" s="68">
        <v>26.101</v>
      </c>
      <c r="I30" s="68">
        <v>28.322</v>
      </c>
      <c r="J30" s="68">
        <v>27.762</v>
      </c>
      <c r="K30" s="68">
        <v>79.117</v>
      </c>
      <c r="L30" s="68">
        <v>64.938</v>
      </c>
      <c r="M30" s="68">
        <v>64.45</v>
      </c>
      <c r="N30" s="68">
        <v>288.659</v>
      </c>
      <c r="O30" s="68">
        <v>280.271</v>
      </c>
      <c r="P30" s="68">
        <v>260.164</v>
      </c>
      <c r="Q30" s="37"/>
    </row>
    <row r="31" ht="12.75" customHeight="1">
      <c r="A31" s="1" t="s">
        <v>269</v>
      </c>
    </row>
    <row r="32" ht="12" customHeight="1">
      <c r="A32" s="1" t="s">
        <v>169</v>
      </c>
    </row>
    <row r="33" ht="11.25">
      <c r="A33" s="1" t="s">
        <v>272</v>
      </c>
    </row>
    <row r="34" ht="11.25">
      <c r="A34" s="7"/>
    </row>
    <row r="35" spans="1:16" ht="11.25">
      <c r="A35" s="7"/>
      <c r="B35" s="187"/>
      <c r="C35" s="187"/>
      <c r="D35" s="187"/>
      <c r="E35" s="187"/>
      <c r="F35" s="187"/>
      <c r="G35" s="187"/>
      <c r="H35" s="187"/>
      <c r="I35" s="187"/>
      <c r="J35" s="187"/>
      <c r="K35" s="187"/>
      <c r="L35" s="187"/>
      <c r="M35" s="187"/>
      <c r="N35" s="187"/>
      <c r="O35" s="187"/>
      <c r="P35" s="187"/>
    </row>
    <row r="36" spans="1:14" ht="11.25">
      <c r="A36" s="7"/>
      <c r="B36" s="224"/>
      <c r="C36" s="224"/>
      <c r="E36" s="224"/>
      <c r="F36" s="224"/>
      <c r="H36" s="224"/>
      <c r="K36" s="224"/>
      <c r="N36" s="224"/>
    </row>
    <row r="37" ht="11.25">
      <c r="F37" s="210"/>
    </row>
  </sheetData>
  <sheetProtection/>
  <mergeCells count="5">
    <mergeCell ref="N5:P5"/>
    <mergeCell ref="B5:D5"/>
    <mergeCell ref="E5:G5"/>
    <mergeCell ref="H5:J5"/>
    <mergeCell ref="K5:M5"/>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29.xml><?xml version="1.0" encoding="utf-8"?>
<worksheet xmlns="http://schemas.openxmlformats.org/spreadsheetml/2006/main" xmlns:r="http://schemas.openxmlformats.org/officeDocument/2006/relationships">
  <dimension ref="A2:Z32"/>
  <sheetViews>
    <sheetView showGridLines="0" zoomScaleSheetLayoutView="100" zoomScalePageLayoutView="0" workbookViewId="0" topLeftCell="A1">
      <selection activeCell="A1" sqref="A1"/>
    </sheetView>
  </sheetViews>
  <sheetFormatPr defaultColWidth="11.57421875" defaultRowHeight="12.75"/>
  <cols>
    <col min="1" max="1" width="37.7109375" style="1" customWidth="1"/>
    <col min="2" max="3" width="5.28125" style="1" customWidth="1"/>
    <col min="4" max="6" width="5.28125" style="6" customWidth="1"/>
    <col min="7" max="12" width="5.28125" style="43" customWidth="1"/>
    <col min="13" max="25" width="5.28125" style="25" customWidth="1"/>
    <col min="26" max="26" width="11.57421875" style="36" customWidth="1"/>
    <col min="27" max="16384" width="11.57421875" style="1" customWidth="1"/>
  </cols>
  <sheetData>
    <row r="1" ht="18" customHeight="1"/>
    <row r="2" spans="1:17" s="10" customFormat="1" ht="12.75" customHeight="1">
      <c r="A2" s="568"/>
      <c r="B2" s="568"/>
      <c r="C2" s="568"/>
      <c r="D2" s="568"/>
      <c r="E2" s="568"/>
      <c r="F2" s="568"/>
      <c r="G2" s="568"/>
      <c r="H2" s="568"/>
      <c r="I2" s="568"/>
      <c r="J2" s="568"/>
      <c r="K2" s="568"/>
      <c r="L2" s="649"/>
      <c r="M2" s="649"/>
      <c r="N2" s="649"/>
      <c r="O2" s="649"/>
      <c r="P2" s="649"/>
      <c r="Q2" s="649"/>
    </row>
    <row r="3" spans="1:25" s="10" customFormat="1" ht="21" customHeight="1">
      <c r="A3" s="529" t="s">
        <v>498</v>
      </c>
      <c r="B3" s="529"/>
      <c r="C3" s="529"/>
      <c r="D3" s="529"/>
      <c r="E3" s="529"/>
      <c r="F3" s="529"/>
      <c r="G3" s="529"/>
      <c r="H3" s="529"/>
      <c r="I3" s="530"/>
      <c r="J3" s="530"/>
      <c r="K3" s="530"/>
      <c r="L3" s="539"/>
      <c r="M3" s="539"/>
      <c r="N3" s="539"/>
      <c r="O3" s="539"/>
      <c r="P3" s="539"/>
      <c r="Q3" s="539"/>
      <c r="R3" s="12"/>
      <c r="S3" s="12"/>
      <c r="T3" s="12"/>
      <c r="U3" s="12"/>
      <c r="V3" s="12"/>
      <c r="W3" s="12"/>
      <c r="X3" s="226"/>
      <c r="Y3" s="26" t="s">
        <v>51</v>
      </c>
    </row>
    <row r="4" ht="9.75" customHeight="1"/>
    <row r="5" spans="1:25" s="25" customFormat="1" ht="21.75" customHeight="1">
      <c r="A5" s="573" t="s">
        <v>190</v>
      </c>
      <c r="B5" s="611" t="s">
        <v>52</v>
      </c>
      <c r="C5" s="611"/>
      <c r="D5" s="611"/>
      <c r="E5" s="611"/>
      <c r="F5" s="611"/>
      <c r="G5" s="611"/>
      <c r="H5" s="613" t="s">
        <v>53</v>
      </c>
      <c r="I5" s="613"/>
      <c r="J5" s="613"/>
      <c r="K5" s="613"/>
      <c r="L5" s="613"/>
      <c r="M5" s="613"/>
      <c r="N5" s="613"/>
      <c r="O5" s="613"/>
      <c r="P5" s="613"/>
      <c r="Q5" s="613" t="s">
        <v>96</v>
      </c>
      <c r="R5" s="613"/>
      <c r="S5" s="613"/>
      <c r="T5" s="613"/>
      <c r="U5" s="613"/>
      <c r="V5" s="613"/>
      <c r="W5" s="613"/>
      <c r="X5" s="613"/>
      <c r="Y5" s="613"/>
    </row>
    <row r="6" spans="1:25" s="25" customFormat="1" ht="55.5" customHeight="1">
      <c r="A6" s="573"/>
      <c r="B6" s="613" t="s">
        <v>327</v>
      </c>
      <c r="C6" s="613"/>
      <c r="D6" s="613"/>
      <c r="E6" s="613" t="s">
        <v>191</v>
      </c>
      <c r="F6" s="613"/>
      <c r="G6" s="613"/>
      <c r="H6" s="613" t="s">
        <v>336</v>
      </c>
      <c r="I6" s="613"/>
      <c r="J6" s="613"/>
      <c r="K6" s="613" t="s">
        <v>97</v>
      </c>
      <c r="L6" s="613"/>
      <c r="M6" s="613"/>
      <c r="N6" s="550" t="s">
        <v>98</v>
      </c>
      <c r="O6" s="550"/>
      <c r="P6" s="550"/>
      <c r="Q6" s="613" t="s">
        <v>99</v>
      </c>
      <c r="R6" s="613"/>
      <c r="S6" s="613"/>
      <c r="T6" s="613" t="s">
        <v>100</v>
      </c>
      <c r="U6" s="613"/>
      <c r="V6" s="613"/>
      <c r="W6" s="550" t="s">
        <v>101</v>
      </c>
      <c r="X6" s="550"/>
      <c r="Y6" s="550"/>
    </row>
    <row r="7" spans="1:26" s="25" customFormat="1" ht="19.5" customHeight="1">
      <c r="A7" s="28"/>
      <c r="B7" s="18">
        <v>2012</v>
      </c>
      <c r="C7" s="18">
        <v>2011</v>
      </c>
      <c r="D7" s="18">
        <v>2010</v>
      </c>
      <c r="E7" s="18">
        <v>2012</v>
      </c>
      <c r="F7" s="18">
        <v>2011</v>
      </c>
      <c r="G7" s="18">
        <v>2010</v>
      </c>
      <c r="H7" s="18">
        <v>2012</v>
      </c>
      <c r="I7" s="18">
        <v>2011</v>
      </c>
      <c r="J7" s="18">
        <v>2010</v>
      </c>
      <c r="K7" s="18">
        <v>2012</v>
      </c>
      <c r="L7" s="18">
        <v>2011</v>
      </c>
      <c r="M7" s="18">
        <v>2010</v>
      </c>
      <c r="N7" s="18">
        <v>2012</v>
      </c>
      <c r="O7" s="18">
        <v>2011</v>
      </c>
      <c r="P7" s="18">
        <v>2010</v>
      </c>
      <c r="Q7" s="18">
        <v>2012</v>
      </c>
      <c r="R7" s="18">
        <v>2011</v>
      </c>
      <c r="S7" s="18">
        <v>2010</v>
      </c>
      <c r="T7" s="18">
        <v>2012</v>
      </c>
      <c r="U7" s="18">
        <v>2011</v>
      </c>
      <c r="V7" s="18">
        <v>2010</v>
      </c>
      <c r="W7" s="18">
        <v>2012</v>
      </c>
      <c r="X7" s="18">
        <v>2011</v>
      </c>
      <c r="Y7" s="18">
        <v>2010</v>
      </c>
      <c r="Z7" s="227"/>
    </row>
    <row r="8" spans="1:26" s="4" customFormat="1" ht="19.5" customHeight="1">
      <c r="A8" s="19" t="s">
        <v>140</v>
      </c>
      <c r="B8" s="344">
        <v>126</v>
      </c>
      <c r="C8" s="344">
        <v>128</v>
      </c>
      <c r="D8" s="344">
        <v>132</v>
      </c>
      <c r="E8" s="105">
        <v>100</v>
      </c>
      <c r="F8" s="105">
        <v>100</v>
      </c>
      <c r="G8" s="105">
        <v>100</v>
      </c>
      <c r="H8" s="349">
        <v>3</v>
      </c>
      <c r="I8" s="349">
        <v>3</v>
      </c>
      <c r="J8" s="349">
        <v>3</v>
      </c>
      <c r="K8" s="83">
        <v>22</v>
      </c>
      <c r="L8" s="83">
        <v>23</v>
      </c>
      <c r="M8" s="83">
        <v>24</v>
      </c>
      <c r="N8" s="349">
        <v>36.209</v>
      </c>
      <c r="O8" s="349">
        <v>36.345</v>
      </c>
      <c r="P8" s="349">
        <v>35.413</v>
      </c>
      <c r="Q8" s="349">
        <v>68.254</v>
      </c>
      <c r="R8" s="349">
        <v>66.406</v>
      </c>
      <c r="S8" s="349">
        <v>63.636</v>
      </c>
      <c r="T8" s="349">
        <v>3.968</v>
      </c>
      <c r="U8" s="349">
        <v>3.906</v>
      </c>
      <c r="V8" s="349">
        <v>4.545</v>
      </c>
      <c r="W8" s="349">
        <v>34.127</v>
      </c>
      <c r="X8" s="349">
        <v>28.125</v>
      </c>
      <c r="Y8" s="349">
        <v>24.242</v>
      </c>
      <c r="Z8" s="228"/>
    </row>
    <row r="9" spans="1:26" s="5" customFormat="1" ht="15" customHeight="1">
      <c r="A9" s="20" t="s">
        <v>141</v>
      </c>
      <c r="B9" s="63">
        <v>12</v>
      </c>
      <c r="C9" s="63">
        <v>12</v>
      </c>
      <c r="D9" s="63">
        <v>15</v>
      </c>
      <c r="E9" s="64">
        <v>100</v>
      </c>
      <c r="F9" s="64">
        <v>100</v>
      </c>
      <c r="G9" s="64">
        <v>100</v>
      </c>
      <c r="H9" s="100">
        <v>6</v>
      </c>
      <c r="I9" s="100">
        <v>6</v>
      </c>
      <c r="J9" s="100">
        <v>6</v>
      </c>
      <c r="K9" s="72">
        <v>22</v>
      </c>
      <c r="L9" s="72">
        <v>23</v>
      </c>
      <c r="M9" s="72">
        <v>24</v>
      </c>
      <c r="N9" s="100">
        <v>93.333</v>
      </c>
      <c r="O9" s="100">
        <v>91.026</v>
      </c>
      <c r="P9" s="100">
        <v>84.615</v>
      </c>
      <c r="Q9" s="100">
        <v>66.667</v>
      </c>
      <c r="R9" s="100">
        <v>66.667</v>
      </c>
      <c r="S9" s="100">
        <v>60</v>
      </c>
      <c r="T9" s="100">
        <v>0</v>
      </c>
      <c r="U9" s="100">
        <v>0</v>
      </c>
      <c r="V9" s="100">
        <v>6.667</v>
      </c>
      <c r="W9" s="100">
        <v>50</v>
      </c>
      <c r="X9" s="100">
        <v>41.667</v>
      </c>
      <c r="Y9" s="100">
        <v>53.333</v>
      </c>
      <c r="Z9" s="228"/>
    </row>
    <row r="10" spans="1:26" s="5" customFormat="1" ht="15" customHeight="1">
      <c r="A10" s="20" t="s">
        <v>192</v>
      </c>
      <c r="B10" s="63">
        <v>14</v>
      </c>
      <c r="C10" s="63">
        <v>14</v>
      </c>
      <c r="D10" s="63">
        <v>13</v>
      </c>
      <c r="E10" s="64">
        <v>100</v>
      </c>
      <c r="F10" s="64">
        <v>100</v>
      </c>
      <c r="G10" s="64">
        <v>100</v>
      </c>
      <c r="H10" s="100">
        <v>2</v>
      </c>
      <c r="I10" s="100">
        <v>2</v>
      </c>
      <c r="J10" s="100">
        <v>2</v>
      </c>
      <c r="K10" s="72">
        <v>9</v>
      </c>
      <c r="L10" s="72">
        <v>10</v>
      </c>
      <c r="M10" s="72">
        <v>10</v>
      </c>
      <c r="N10" s="100">
        <v>24.51</v>
      </c>
      <c r="O10" s="100">
        <v>21.569</v>
      </c>
      <c r="P10" s="100">
        <v>22.68</v>
      </c>
      <c r="Q10" s="100">
        <v>57.143</v>
      </c>
      <c r="R10" s="100">
        <v>57.143</v>
      </c>
      <c r="S10" s="100">
        <v>61.538</v>
      </c>
      <c r="T10" s="100">
        <v>0</v>
      </c>
      <c r="U10" s="100">
        <v>0</v>
      </c>
      <c r="V10" s="100">
        <v>0</v>
      </c>
      <c r="W10" s="100">
        <v>14.286</v>
      </c>
      <c r="X10" s="100">
        <v>7.143</v>
      </c>
      <c r="Y10" s="100">
        <v>7.692</v>
      </c>
      <c r="Z10" s="228"/>
    </row>
    <row r="11" spans="1:26" s="5" customFormat="1" ht="15" customHeight="1">
      <c r="A11" s="20" t="s">
        <v>193</v>
      </c>
      <c r="B11" s="63">
        <v>12</v>
      </c>
      <c r="C11" s="63">
        <v>12</v>
      </c>
      <c r="D11" s="63">
        <v>13</v>
      </c>
      <c r="E11" s="64">
        <v>100</v>
      </c>
      <c r="F11" s="64">
        <v>100</v>
      </c>
      <c r="G11" s="64">
        <v>100</v>
      </c>
      <c r="H11" s="100">
        <v>2</v>
      </c>
      <c r="I11" s="100">
        <v>3</v>
      </c>
      <c r="J11" s="100">
        <v>2</v>
      </c>
      <c r="K11" s="72">
        <v>7</v>
      </c>
      <c r="L11" s="72">
        <v>9</v>
      </c>
      <c r="M11" s="72">
        <v>9</v>
      </c>
      <c r="N11" s="100">
        <v>13.942</v>
      </c>
      <c r="O11" s="100">
        <v>14.35</v>
      </c>
      <c r="P11" s="100">
        <v>13.333</v>
      </c>
      <c r="Q11" s="100">
        <v>50</v>
      </c>
      <c r="R11" s="100">
        <v>50</v>
      </c>
      <c r="S11" s="100">
        <v>38.462</v>
      </c>
      <c r="T11" s="100">
        <v>0</v>
      </c>
      <c r="U11" s="100">
        <v>0</v>
      </c>
      <c r="V11" s="100">
        <v>0</v>
      </c>
      <c r="W11" s="100">
        <v>33.333</v>
      </c>
      <c r="X11" s="100">
        <v>25</v>
      </c>
      <c r="Y11" s="100">
        <v>15.385</v>
      </c>
      <c r="Z11" s="228"/>
    </row>
    <row r="12" spans="1:26" s="5" customFormat="1" ht="15" customHeight="1">
      <c r="A12" s="20" t="s">
        <v>142</v>
      </c>
      <c r="B12" s="63">
        <v>9</v>
      </c>
      <c r="C12" s="63">
        <v>9</v>
      </c>
      <c r="D12" s="63">
        <v>9</v>
      </c>
      <c r="E12" s="64">
        <v>100</v>
      </c>
      <c r="F12" s="64">
        <v>100</v>
      </c>
      <c r="G12" s="64">
        <v>100</v>
      </c>
      <c r="H12" s="100">
        <v>1</v>
      </c>
      <c r="I12" s="100">
        <v>3</v>
      </c>
      <c r="J12" s="100">
        <v>1</v>
      </c>
      <c r="K12" s="72">
        <v>3</v>
      </c>
      <c r="L12" s="72">
        <v>23</v>
      </c>
      <c r="M12" s="72">
        <v>4</v>
      </c>
      <c r="N12" s="100">
        <v>16.667</v>
      </c>
      <c r="O12" s="100">
        <v>46.774</v>
      </c>
      <c r="P12" s="100">
        <v>18.182</v>
      </c>
      <c r="Q12" s="100">
        <v>66.667</v>
      </c>
      <c r="R12" s="100">
        <v>66.667</v>
      </c>
      <c r="S12" s="100">
        <v>66.667</v>
      </c>
      <c r="T12" s="100">
        <v>11.111</v>
      </c>
      <c r="U12" s="100">
        <v>0</v>
      </c>
      <c r="V12" s="100">
        <v>0</v>
      </c>
      <c r="W12" s="100">
        <v>33.333</v>
      </c>
      <c r="X12" s="100">
        <v>22.222</v>
      </c>
      <c r="Y12" s="100">
        <v>22.222</v>
      </c>
      <c r="Z12" s="228"/>
    </row>
    <row r="13" spans="1:26" s="5" customFormat="1" ht="15" customHeight="1">
      <c r="A13" s="20" t="s">
        <v>194</v>
      </c>
      <c r="B13" s="63">
        <v>13</v>
      </c>
      <c r="C13" s="63">
        <v>13</v>
      </c>
      <c r="D13" s="63">
        <v>13</v>
      </c>
      <c r="E13" s="64">
        <v>100</v>
      </c>
      <c r="F13" s="64">
        <v>100</v>
      </c>
      <c r="G13" s="64">
        <v>100</v>
      </c>
      <c r="H13" s="100">
        <v>4</v>
      </c>
      <c r="I13" s="100">
        <v>3</v>
      </c>
      <c r="J13" s="100">
        <v>3</v>
      </c>
      <c r="K13" s="72">
        <v>18</v>
      </c>
      <c r="L13" s="72">
        <v>8</v>
      </c>
      <c r="M13" s="72">
        <v>14</v>
      </c>
      <c r="N13" s="100">
        <v>58.427</v>
      </c>
      <c r="O13" s="100">
        <v>41.111</v>
      </c>
      <c r="P13" s="100">
        <v>43.689</v>
      </c>
      <c r="Q13" s="100">
        <v>84.615</v>
      </c>
      <c r="R13" s="100">
        <v>76.923</v>
      </c>
      <c r="S13" s="100">
        <v>84.615</v>
      </c>
      <c r="T13" s="100">
        <v>0</v>
      </c>
      <c r="U13" s="100">
        <v>0</v>
      </c>
      <c r="V13" s="100">
        <v>0</v>
      </c>
      <c r="W13" s="100">
        <v>30.769</v>
      </c>
      <c r="X13" s="100">
        <v>30.769</v>
      </c>
      <c r="Y13" s="100">
        <v>23.077</v>
      </c>
      <c r="Z13" s="228"/>
    </row>
    <row r="14" spans="1:26" s="5" customFormat="1" ht="15" customHeight="1">
      <c r="A14" s="20" t="s">
        <v>143</v>
      </c>
      <c r="B14" s="63">
        <v>10</v>
      </c>
      <c r="C14" s="63">
        <v>11</v>
      </c>
      <c r="D14" s="63">
        <v>11</v>
      </c>
      <c r="E14" s="64">
        <v>100</v>
      </c>
      <c r="F14" s="64">
        <v>100</v>
      </c>
      <c r="G14" s="64">
        <v>100</v>
      </c>
      <c r="H14" s="100">
        <v>1</v>
      </c>
      <c r="I14" s="100">
        <v>2</v>
      </c>
      <c r="J14" s="100">
        <v>2</v>
      </c>
      <c r="K14" s="72">
        <v>4</v>
      </c>
      <c r="L14" s="72">
        <v>7</v>
      </c>
      <c r="M14" s="72">
        <v>8</v>
      </c>
      <c r="N14" s="100">
        <v>16.279</v>
      </c>
      <c r="O14" s="100">
        <v>17.526</v>
      </c>
      <c r="P14" s="100">
        <v>20</v>
      </c>
      <c r="Q14" s="100">
        <v>90</v>
      </c>
      <c r="R14" s="100">
        <v>81.818</v>
      </c>
      <c r="S14" s="100">
        <v>72.727</v>
      </c>
      <c r="T14" s="100">
        <v>10</v>
      </c>
      <c r="U14" s="100">
        <v>9.091</v>
      </c>
      <c r="V14" s="100">
        <v>9.091</v>
      </c>
      <c r="W14" s="100">
        <v>30</v>
      </c>
      <c r="X14" s="100">
        <v>18.182</v>
      </c>
      <c r="Y14" s="100">
        <v>18.182</v>
      </c>
      <c r="Z14" s="228"/>
    </row>
    <row r="15" spans="1:26" s="5" customFormat="1" ht="15" customHeight="1">
      <c r="A15" s="20" t="s">
        <v>195</v>
      </c>
      <c r="B15" s="63">
        <v>15</v>
      </c>
      <c r="C15" s="63">
        <v>15</v>
      </c>
      <c r="D15" s="63">
        <v>13</v>
      </c>
      <c r="E15" s="64">
        <v>100</v>
      </c>
      <c r="F15" s="64">
        <v>100</v>
      </c>
      <c r="G15" s="64">
        <v>100</v>
      </c>
      <c r="H15" s="100">
        <v>2</v>
      </c>
      <c r="I15" s="100">
        <v>3</v>
      </c>
      <c r="J15" s="100">
        <v>3</v>
      </c>
      <c r="K15" s="72">
        <v>8</v>
      </c>
      <c r="L15" s="72">
        <v>9</v>
      </c>
      <c r="M15" s="72">
        <v>10</v>
      </c>
      <c r="N15" s="100">
        <v>39.326</v>
      </c>
      <c r="O15" s="100">
        <v>37.5</v>
      </c>
      <c r="P15" s="100">
        <v>43.956</v>
      </c>
      <c r="Q15" s="100">
        <v>60</v>
      </c>
      <c r="R15" s="100">
        <v>60</v>
      </c>
      <c r="S15" s="100">
        <v>61.538</v>
      </c>
      <c r="T15" s="100">
        <v>13.333</v>
      </c>
      <c r="U15" s="100">
        <v>20</v>
      </c>
      <c r="V15" s="100">
        <v>23.077</v>
      </c>
      <c r="W15" s="100">
        <v>20</v>
      </c>
      <c r="X15" s="100">
        <v>20</v>
      </c>
      <c r="Y15" s="100">
        <v>15.385</v>
      </c>
      <c r="Z15" s="228"/>
    </row>
    <row r="16" spans="1:26" s="5" customFormat="1" ht="15" customHeight="1">
      <c r="A16" s="20" t="s">
        <v>144</v>
      </c>
      <c r="B16" s="63">
        <v>14</v>
      </c>
      <c r="C16" s="63">
        <v>14</v>
      </c>
      <c r="D16" s="63">
        <v>15</v>
      </c>
      <c r="E16" s="64">
        <v>100</v>
      </c>
      <c r="F16" s="64">
        <v>100</v>
      </c>
      <c r="G16" s="64">
        <v>100</v>
      </c>
      <c r="H16" s="100">
        <v>3</v>
      </c>
      <c r="I16" s="100">
        <v>3</v>
      </c>
      <c r="J16" s="100">
        <v>3</v>
      </c>
      <c r="K16" s="72">
        <v>10</v>
      </c>
      <c r="L16" s="72">
        <v>11</v>
      </c>
      <c r="M16" s="72">
        <v>10</v>
      </c>
      <c r="N16" s="100">
        <v>34.286</v>
      </c>
      <c r="O16" s="100">
        <v>34.074</v>
      </c>
      <c r="P16" s="100">
        <v>31.69</v>
      </c>
      <c r="Q16" s="100">
        <v>78.571</v>
      </c>
      <c r="R16" s="100">
        <v>78.571</v>
      </c>
      <c r="S16" s="100">
        <v>73.333</v>
      </c>
      <c r="T16" s="100">
        <v>7.143</v>
      </c>
      <c r="U16" s="100">
        <v>7.143</v>
      </c>
      <c r="V16" s="100">
        <v>6.667</v>
      </c>
      <c r="W16" s="100">
        <v>50</v>
      </c>
      <c r="X16" s="100">
        <v>42.857</v>
      </c>
      <c r="Y16" s="100">
        <v>33.333</v>
      </c>
      <c r="Z16" s="228"/>
    </row>
    <row r="17" spans="1:26" s="5" customFormat="1" ht="15" customHeight="1">
      <c r="A17" s="20" t="s">
        <v>145</v>
      </c>
      <c r="B17" s="63">
        <v>5</v>
      </c>
      <c r="C17" s="63">
        <v>5</v>
      </c>
      <c r="D17" s="63">
        <v>5</v>
      </c>
      <c r="E17" s="64">
        <v>100</v>
      </c>
      <c r="F17" s="64">
        <v>100</v>
      </c>
      <c r="G17" s="64">
        <v>100</v>
      </c>
      <c r="H17" s="100">
        <v>7</v>
      </c>
      <c r="I17" s="100">
        <v>7</v>
      </c>
      <c r="J17" s="100">
        <v>7</v>
      </c>
      <c r="K17" s="72">
        <v>10</v>
      </c>
      <c r="L17" s="72">
        <v>10</v>
      </c>
      <c r="M17" s="72">
        <v>11</v>
      </c>
      <c r="N17" s="100">
        <v>87.179</v>
      </c>
      <c r="O17" s="100">
        <v>92.308</v>
      </c>
      <c r="P17" s="100">
        <v>90.244</v>
      </c>
      <c r="Q17" s="100">
        <v>100</v>
      </c>
      <c r="R17" s="100">
        <v>100</v>
      </c>
      <c r="S17" s="100">
        <v>100</v>
      </c>
      <c r="T17" s="100">
        <v>0</v>
      </c>
      <c r="U17" s="100">
        <v>0</v>
      </c>
      <c r="V17" s="100">
        <v>0</v>
      </c>
      <c r="W17" s="100">
        <v>60</v>
      </c>
      <c r="X17" s="100">
        <v>60</v>
      </c>
      <c r="Y17" s="100">
        <v>20</v>
      </c>
      <c r="Z17" s="228"/>
    </row>
    <row r="18" spans="1:26" s="5" customFormat="1" ht="15" customHeight="1">
      <c r="A18" s="20" t="s">
        <v>196</v>
      </c>
      <c r="B18" s="63">
        <v>22</v>
      </c>
      <c r="C18" s="63">
        <v>23</v>
      </c>
      <c r="D18" s="63">
        <v>25</v>
      </c>
      <c r="E18" s="64">
        <v>100</v>
      </c>
      <c r="F18" s="64">
        <v>100</v>
      </c>
      <c r="G18" s="64">
        <v>100</v>
      </c>
      <c r="H18" s="100">
        <v>1</v>
      </c>
      <c r="I18" s="100">
        <v>1</v>
      </c>
      <c r="J18" s="100">
        <v>1</v>
      </c>
      <c r="K18" s="72">
        <v>5</v>
      </c>
      <c r="L18" s="72">
        <v>5</v>
      </c>
      <c r="M18" s="72">
        <v>5</v>
      </c>
      <c r="N18" s="100">
        <v>45.098</v>
      </c>
      <c r="O18" s="100">
        <v>52.727</v>
      </c>
      <c r="P18" s="100">
        <v>46.032</v>
      </c>
      <c r="Q18" s="100">
        <v>59.091</v>
      </c>
      <c r="R18" s="100">
        <v>56.522</v>
      </c>
      <c r="S18" s="100">
        <v>52</v>
      </c>
      <c r="T18" s="100">
        <v>0</v>
      </c>
      <c r="U18" s="100">
        <v>0</v>
      </c>
      <c r="V18" s="100">
        <v>0</v>
      </c>
      <c r="W18" s="100">
        <v>36.364</v>
      </c>
      <c r="X18" s="100">
        <v>30.435</v>
      </c>
      <c r="Y18" s="100">
        <v>24</v>
      </c>
      <c r="Z18" s="228"/>
    </row>
    <row r="19" spans="1:26" s="4" customFormat="1" ht="19.5" customHeight="1">
      <c r="A19" s="21" t="s">
        <v>146</v>
      </c>
      <c r="B19" s="108">
        <v>20</v>
      </c>
      <c r="C19" s="108">
        <v>22</v>
      </c>
      <c r="D19" s="74">
        <v>21</v>
      </c>
      <c r="E19" s="64">
        <v>100</v>
      </c>
      <c r="F19" s="64">
        <v>100</v>
      </c>
      <c r="G19" s="101">
        <v>100</v>
      </c>
      <c r="H19" s="101">
        <v>3</v>
      </c>
      <c r="I19" s="101">
        <v>5</v>
      </c>
      <c r="J19" s="101">
        <v>4</v>
      </c>
      <c r="K19" s="74">
        <v>13</v>
      </c>
      <c r="L19" s="74">
        <v>24</v>
      </c>
      <c r="M19" s="74">
        <v>22</v>
      </c>
      <c r="N19" s="101">
        <v>63.551</v>
      </c>
      <c r="O19" s="101">
        <v>84.733</v>
      </c>
      <c r="P19" s="101">
        <v>66.667</v>
      </c>
      <c r="Q19" s="101">
        <v>55</v>
      </c>
      <c r="R19" s="101">
        <v>59.091</v>
      </c>
      <c r="S19" s="101">
        <v>52.381</v>
      </c>
      <c r="T19" s="101">
        <v>0</v>
      </c>
      <c r="U19" s="101">
        <v>0</v>
      </c>
      <c r="V19" s="101">
        <v>0</v>
      </c>
      <c r="W19" s="101">
        <v>35</v>
      </c>
      <c r="X19" s="101">
        <v>36.364</v>
      </c>
      <c r="Y19" s="101">
        <v>28.571</v>
      </c>
      <c r="Z19" s="228"/>
    </row>
    <row r="20" spans="1:26" s="5" customFormat="1" ht="15" customHeight="1">
      <c r="A20" s="20" t="s">
        <v>197</v>
      </c>
      <c r="B20" s="63">
        <v>10</v>
      </c>
      <c r="C20" s="63">
        <v>11</v>
      </c>
      <c r="D20" s="63">
        <v>8</v>
      </c>
      <c r="E20" s="64">
        <v>100</v>
      </c>
      <c r="F20" s="64">
        <v>100</v>
      </c>
      <c r="G20" s="64">
        <v>100</v>
      </c>
      <c r="H20" s="100">
        <v>4</v>
      </c>
      <c r="I20" s="100">
        <v>8</v>
      </c>
      <c r="J20" s="100">
        <v>8</v>
      </c>
      <c r="K20" s="72">
        <v>13</v>
      </c>
      <c r="L20" s="72">
        <v>24</v>
      </c>
      <c r="M20" s="72">
        <v>22</v>
      </c>
      <c r="N20" s="100">
        <v>47.872</v>
      </c>
      <c r="O20" s="100">
        <v>76.068</v>
      </c>
      <c r="P20" s="100">
        <v>59.406</v>
      </c>
      <c r="Q20" s="100">
        <v>60</v>
      </c>
      <c r="R20" s="100">
        <v>81.818</v>
      </c>
      <c r="S20" s="100">
        <v>75</v>
      </c>
      <c r="T20" s="100">
        <v>0</v>
      </c>
      <c r="U20" s="100">
        <v>0</v>
      </c>
      <c r="V20" s="100">
        <v>0</v>
      </c>
      <c r="W20" s="100">
        <v>40</v>
      </c>
      <c r="X20" s="100">
        <v>45.455</v>
      </c>
      <c r="Y20" s="100">
        <v>37.5</v>
      </c>
      <c r="Z20" s="228"/>
    </row>
    <row r="21" spans="1:26" s="5" customFormat="1" ht="15" customHeight="1">
      <c r="A21" s="20" t="s">
        <v>147</v>
      </c>
      <c r="B21" s="63">
        <v>2</v>
      </c>
      <c r="C21" s="63">
        <v>2</v>
      </c>
      <c r="D21" s="63">
        <v>2</v>
      </c>
      <c r="E21" s="64">
        <v>100</v>
      </c>
      <c r="F21" s="64">
        <v>100</v>
      </c>
      <c r="G21" s="64">
        <v>100</v>
      </c>
      <c r="H21" s="100">
        <v>8</v>
      </c>
      <c r="I21" s="100">
        <v>8</v>
      </c>
      <c r="J21" s="100">
        <v>8</v>
      </c>
      <c r="K21" s="72">
        <v>9</v>
      </c>
      <c r="L21" s="72">
        <v>9</v>
      </c>
      <c r="M21" s="72">
        <v>8</v>
      </c>
      <c r="N21" s="100">
        <v>212.5</v>
      </c>
      <c r="O21" s="100">
        <v>212.5</v>
      </c>
      <c r="P21" s="100">
        <v>200</v>
      </c>
      <c r="Q21" s="100">
        <v>100</v>
      </c>
      <c r="R21" s="100">
        <v>100</v>
      </c>
      <c r="S21" s="100">
        <v>100</v>
      </c>
      <c r="T21" s="100">
        <v>0</v>
      </c>
      <c r="U21" s="100">
        <v>0</v>
      </c>
      <c r="V21" s="100">
        <v>0</v>
      </c>
      <c r="W21" s="100">
        <v>50</v>
      </c>
      <c r="X21" s="100">
        <v>50</v>
      </c>
      <c r="Y21" s="100">
        <v>50</v>
      </c>
      <c r="Z21" s="228"/>
    </row>
    <row r="22" spans="1:26" s="5" customFormat="1" ht="15" customHeight="1">
      <c r="A22" s="20" t="s">
        <v>198</v>
      </c>
      <c r="B22" s="72">
        <v>8</v>
      </c>
      <c r="C22" s="72">
        <v>9</v>
      </c>
      <c r="D22" s="72">
        <v>11</v>
      </c>
      <c r="E22" s="100">
        <v>100</v>
      </c>
      <c r="F22" s="100">
        <v>100</v>
      </c>
      <c r="G22" s="100">
        <v>100</v>
      </c>
      <c r="H22" s="100">
        <v>1</v>
      </c>
      <c r="I22" s="100">
        <v>1</v>
      </c>
      <c r="J22" s="100">
        <v>1</v>
      </c>
      <c r="K22" s="72">
        <v>5</v>
      </c>
      <c r="L22" s="72">
        <v>5</v>
      </c>
      <c r="M22" s="72">
        <v>5</v>
      </c>
      <c r="N22" s="100">
        <v>120</v>
      </c>
      <c r="O22" s="100">
        <v>83.333</v>
      </c>
      <c r="P22" s="100">
        <v>47.059</v>
      </c>
      <c r="Q22" s="100">
        <v>37.5</v>
      </c>
      <c r="R22" s="100">
        <v>22.222</v>
      </c>
      <c r="S22" s="100">
        <v>27.273</v>
      </c>
      <c r="T22" s="100">
        <v>0</v>
      </c>
      <c r="U22" s="100">
        <v>0</v>
      </c>
      <c r="V22" s="100">
        <v>0</v>
      </c>
      <c r="W22" s="100">
        <v>25</v>
      </c>
      <c r="X22" s="100">
        <v>22.222</v>
      </c>
      <c r="Y22" s="100">
        <v>18.182</v>
      </c>
      <c r="Z22" s="228"/>
    </row>
    <row r="23" spans="1:26" s="44" customFormat="1" ht="19.5" customHeight="1">
      <c r="A23" s="22" t="s">
        <v>199</v>
      </c>
      <c r="B23" s="34">
        <v>146</v>
      </c>
      <c r="C23" s="34">
        <v>150</v>
      </c>
      <c r="D23" s="34">
        <v>153</v>
      </c>
      <c r="E23" s="68">
        <v>100</v>
      </c>
      <c r="F23" s="68">
        <v>100</v>
      </c>
      <c r="G23" s="68">
        <v>100</v>
      </c>
      <c r="H23" s="102">
        <v>3</v>
      </c>
      <c r="I23" s="102">
        <v>3</v>
      </c>
      <c r="J23" s="102">
        <v>3</v>
      </c>
      <c r="K23" s="81">
        <v>22</v>
      </c>
      <c r="L23" s="81">
        <v>24</v>
      </c>
      <c r="M23" s="81">
        <v>24</v>
      </c>
      <c r="N23" s="102">
        <v>39.006</v>
      </c>
      <c r="O23" s="102">
        <v>42.025</v>
      </c>
      <c r="P23" s="102">
        <v>38.784</v>
      </c>
      <c r="Q23" s="102">
        <v>66.438</v>
      </c>
      <c r="R23" s="102">
        <v>65.333</v>
      </c>
      <c r="S23" s="102">
        <v>62.092</v>
      </c>
      <c r="T23" s="102">
        <v>3.425</v>
      </c>
      <c r="U23" s="102">
        <v>3.333</v>
      </c>
      <c r="V23" s="102">
        <v>3.922</v>
      </c>
      <c r="W23" s="102">
        <v>34.247</v>
      </c>
      <c r="X23" s="102">
        <v>29.333</v>
      </c>
      <c r="Y23" s="102">
        <v>24.837</v>
      </c>
      <c r="Z23" s="228"/>
    </row>
    <row r="24" spans="1:26" s="4" customFormat="1" ht="19.5" customHeight="1">
      <c r="A24" s="23" t="s">
        <v>150</v>
      </c>
      <c r="B24" s="173"/>
      <c r="C24" s="173"/>
      <c r="D24" s="173"/>
      <c r="E24" s="322"/>
      <c r="F24" s="322"/>
      <c r="G24" s="322"/>
      <c r="H24" s="350"/>
      <c r="I24" s="350"/>
      <c r="J24" s="350"/>
      <c r="K24" s="351"/>
      <c r="L24" s="351"/>
      <c r="M24" s="351"/>
      <c r="N24" s="350"/>
      <c r="O24" s="350"/>
      <c r="P24" s="350"/>
      <c r="Q24" s="350"/>
      <c r="R24" s="350"/>
      <c r="S24" s="350"/>
      <c r="T24" s="350"/>
      <c r="U24" s="350"/>
      <c r="V24" s="350"/>
      <c r="W24" s="350"/>
      <c r="Y24" s="349"/>
      <c r="Z24" s="228"/>
    </row>
    <row r="25" spans="1:26" s="5" customFormat="1" ht="15" customHeight="1">
      <c r="A25" s="20" t="s">
        <v>200</v>
      </c>
      <c r="B25" s="63">
        <v>35</v>
      </c>
      <c r="C25" s="63">
        <v>35</v>
      </c>
      <c r="D25" s="63">
        <v>35</v>
      </c>
      <c r="E25" s="64">
        <v>100</v>
      </c>
      <c r="F25" s="64">
        <v>100</v>
      </c>
      <c r="G25" s="64">
        <v>100</v>
      </c>
      <c r="H25" s="100">
        <v>7</v>
      </c>
      <c r="I25" s="100">
        <v>7</v>
      </c>
      <c r="J25" s="100">
        <v>7</v>
      </c>
      <c r="K25" s="72">
        <v>22</v>
      </c>
      <c r="L25" s="72">
        <v>24</v>
      </c>
      <c r="M25" s="72">
        <v>24</v>
      </c>
      <c r="N25" s="100">
        <v>50.749</v>
      </c>
      <c r="O25" s="100">
        <v>53.942</v>
      </c>
      <c r="P25" s="100">
        <v>48.928</v>
      </c>
      <c r="Q25" s="100">
        <v>71.429</v>
      </c>
      <c r="R25" s="100">
        <v>74.286</v>
      </c>
      <c r="S25" s="100">
        <v>74.286</v>
      </c>
      <c r="T25" s="100">
        <v>2.857</v>
      </c>
      <c r="U25" s="100">
        <v>5.714</v>
      </c>
      <c r="V25" s="100">
        <v>5.714</v>
      </c>
      <c r="W25" s="100">
        <v>51.429</v>
      </c>
      <c r="X25" s="100">
        <v>51.429</v>
      </c>
      <c r="Y25" s="100">
        <v>45.714</v>
      </c>
      <c r="Z25" s="229"/>
    </row>
    <row r="26" spans="1:26" s="5" customFormat="1" ht="15" customHeight="1">
      <c r="A26" s="20" t="s">
        <v>201</v>
      </c>
      <c r="B26" s="63"/>
      <c r="C26" s="63"/>
      <c r="D26" s="63"/>
      <c r="E26" s="64"/>
      <c r="F26" s="64"/>
      <c r="G26" s="64"/>
      <c r="H26" s="100"/>
      <c r="I26" s="100"/>
      <c r="J26" s="100"/>
      <c r="K26" s="72"/>
      <c r="L26" s="72"/>
      <c r="M26" s="72"/>
      <c r="N26" s="100"/>
      <c r="O26" s="100"/>
      <c r="P26" s="100"/>
      <c r="Q26" s="100"/>
      <c r="R26" s="100"/>
      <c r="S26" s="100"/>
      <c r="T26" s="100"/>
      <c r="U26" s="100"/>
      <c r="V26" s="100"/>
      <c r="W26" s="100"/>
      <c r="X26" s="205"/>
      <c r="Y26" s="100"/>
      <c r="Z26" s="229"/>
    </row>
    <row r="27" spans="1:26" s="5" customFormat="1" ht="15" customHeight="1">
      <c r="A27" s="24" t="s">
        <v>151</v>
      </c>
      <c r="B27" s="63">
        <v>10</v>
      </c>
      <c r="C27" s="63">
        <v>10</v>
      </c>
      <c r="D27" s="63">
        <v>13</v>
      </c>
      <c r="E27" s="64">
        <v>100</v>
      </c>
      <c r="F27" s="64">
        <v>100</v>
      </c>
      <c r="G27" s="64">
        <v>100</v>
      </c>
      <c r="H27" s="100">
        <v>3</v>
      </c>
      <c r="I27" s="100">
        <v>3</v>
      </c>
      <c r="J27" s="100">
        <v>3</v>
      </c>
      <c r="K27" s="72">
        <v>8</v>
      </c>
      <c r="L27" s="72">
        <v>8</v>
      </c>
      <c r="M27" s="72">
        <v>10</v>
      </c>
      <c r="N27" s="100">
        <v>33.766</v>
      </c>
      <c r="O27" s="100">
        <v>36.047</v>
      </c>
      <c r="P27" s="100">
        <v>33.613</v>
      </c>
      <c r="Q27" s="100">
        <v>80</v>
      </c>
      <c r="R27" s="100">
        <v>80</v>
      </c>
      <c r="S27" s="100">
        <v>84.615</v>
      </c>
      <c r="T27" s="100">
        <v>0</v>
      </c>
      <c r="U27" s="100">
        <v>0</v>
      </c>
      <c r="V27" s="100">
        <v>0</v>
      </c>
      <c r="W27" s="100">
        <v>20</v>
      </c>
      <c r="X27" s="100">
        <v>30</v>
      </c>
      <c r="Y27" s="100">
        <v>23.077</v>
      </c>
      <c r="Z27" s="229"/>
    </row>
    <row r="28" spans="1:26" s="5" customFormat="1" ht="15" customHeight="1">
      <c r="A28" s="24" t="s">
        <v>152</v>
      </c>
      <c r="B28" s="63">
        <v>11</v>
      </c>
      <c r="C28" s="63">
        <v>15</v>
      </c>
      <c r="D28" s="63">
        <v>15</v>
      </c>
      <c r="E28" s="64">
        <v>100</v>
      </c>
      <c r="F28" s="64">
        <v>100</v>
      </c>
      <c r="G28" s="64">
        <v>100</v>
      </c>
      <c r="H28" s="100">
        <v>2</v>
      </c>
      <c r="I28" s="100">
        <v>2</v>
      </c>
      <c r="J28" s="100">
        <v>2</v>
      </c>
      <c r="K28" s="72">
        <v>5</v>
      </c>
      <c r="L28" s="72">
        <v>11</v>
      </c>
      <c r="M28" s="72">
        <v>8</v>
      </c>
      <c r="N28" s="100">
        <v>19.626</v>
      </c>
      <c r="O28" s="100">
        <v>29.839</v>
      </c>
      <c r="P28" s="100">
        <v>25.874</v>
      </c>
      <c r="Q28" s="100">
        <v>72.727</v>
      </c>
      <c r="R28" s="100">
        <v>73.333</v>
      </c>
      <c r="S28" s="100">
        <v>60</v>
      </c>
      <c r="T28" s="100">
        <v>0</v>
      </c>
      <c r="U28" s="100">
        <v>0</v>
      </c>
      <c r="V28" s="100">
        <v>0</v>
      </c>
      <c r="W28" s="100">
        <v>36.364</v>
      </c>
      <c r="X28" s="100">
        <v>13.333</v>
      </c>
      <c r="Y28" s="100">
        <v>20</v>
      </c>
      <c r="Z28" s="229"/>
    </row>
    <row r="29" spans="1:26" s="5" customFormat="1" ht="15" customHeight="1">
      <c r="A29" s="24" t="s">
        <v>153</v>
      </c>
      <c r="B29" s="63">
        <v>13</v>
      </c>
      <c r="C29" s="63">
        <v>13</v>
      </c>
      <c r="D29" s="63">
        <v>17</v>
      </c>
      <c r="E29" s="64">
        <v>100</v>
      </c>
      <c r="F29" s="64">
        <v>100</v>
      </c>
      <c r="G29" s="64">
        <v>100</v>
      </c>
      <c r="H29" s="100">
        <v>2</v>
      </c>
      <c r="I29" s="100">
        <v>2</v>
      </c>
      <c r="J29" s="100">
        <v>2</v>
      </c>
      <c r="K29" s="72">
        <v>7</v>
      </c>
      <c r="L29" s="72">
        <v>5</v>
      </c>
      <c r="M29" s="72">
        <v>7</v>
      </c>
      <c r="N29" s="100">
        <v>23.077</v>
      </c>
      <c r="O29" s="100">
        <v>15.556</v>
      </c>
      <c r="P29" s="100">
        <v>26.316</v>
      </c>
      <c r="Q29" s="100">
        <v>61.538</v>
      </c>
      <c r="R29" s="100">
        <v>69.231</v>
      </c>
      <c r="S29" s="100">
        <v>47.059</v>
      </c>
      <c r="T29" s="100">
        <v>7.692</v>
      </c>
      <c r="U29" s="100">
        <v>0</v>
      </c>
      <c r="V29" s="100">
        <v>0</v>
      </c>
      <c r="W29" s="100">
        <v>15.385</v>
      </c>
      <c r="X29" s="100">
        <v>23.077</v>
      </c>
      <c r="Y29" s="100">
        <v>0</v>
      </c>
      <c r="Z29" s="229"/>
    </row>
    <row r="30" spans="1:26" s="5" customFormat="1" ht="15" customHeight="1">
      <c r="A30" s="24" t="s">
        <v>154</v>
      </c>
      <c r="B30" s="63">
        <v>77</v>
      </c>
      <c r="C30" s="63">
        <v>77</v>
      </c>
      <c r="D30" s="63">
        <v>73</v>
      </c>
      <c r="E30" s="64">
        <v>100</v>
      </c>
      <c r="F30" s="64">
        <v>100</v>
      </c>
      <c r="G30" s="64">
        <v>100</v>
      </c>
      <c r="H30" s="100">
        <v>1</v>
      </c>
      <c r="I30" s="100">
        <v>2</v>
      </c>
      <c r="J30" s="100">
        <v>1</v>
      </c>
      <c r="K30" s="72">
        <v>10</v>
      </c>
      <c r="L30" s="72">
        <v>23</v>
      </c>
      <c r="M30" s="72">
        <v>10</v>
      </c>
      <c r="N30" s="100">
        <v>34.364</v>
      </c>
      <c r="O30" s="100">
        <v>41.522</v>
      </c>
      <c r="P30" s="100">
        <v>34.615</v>
      </c>
      <c r="Q30" s="100">
        <v>62.338</v>
      </c>
      <c r="R30" s="100">
        <v>57.143</v>
      </c>
      <c r="S30" s="100">
        <v>56.164</v>
      </c>
      <c r="T30" s="100">
        <v>3.896</v>
      </c>
      <c r="U30" s="100">
        <v>3.896</v>
      </c>
      <c r="V30" s="100">
        <v>5.479</v>
      </c>
      <c r="W30" s="100">
        <v>31.169</v>
      </c>
      <c r="X30" s="100">
        <v>23.377</v>
      </c>
      <c r="Y30" s="100">
        <v>21.918</v>
      </c>
      <c r="Z30" s="229"/>
    </row>
    <row r="31" spans="1:26" s="4" customFormat="1" ht="19.5" customHeight="1">
      <c r="A31" s="22" t="s">
        <v>199</v>
      </c>
      <c r="B31" s="34">
        <v>146</v>
      </c>
      <c r="C31" s="34">
        <v>150</v>
      </c>
      <c r="D31" s="34">
        <v>153</v>
      </c>
      <c r="E31" s="68">
        <v>100</v>
      </c>
      <c r="F31" s="68">
        <v>100</v>
      </c>
      <c r="G31" s="68">
        <v>100</v>
      </c>
      <c r="H31" s="102">
        <v>3</v>
      </c>
      <c r="I31" s="102">
        <v>3</v>
      </c>
      <c r="J31" s="102">
        <v>3</v>
      </c>
      <c r="K31" s="81">
        <v>22</v>
      </c>
      <c r="L31" s="81">
        <v>24</v>
      </c>
      <c r="M31" s="81">
        <v>24</v>
      </c>
      <c r="N31" s="102">
        <v>39.006</v>
      </c>
      <c r="O31" s="102">
        <v>42.025</v>
      </c>
      <c r="P31" s="102">
        <v>38.784</v>
      </c>
      <c r="Q31" s="102">
        <v>66.438</v>
      </c>
      <c r="R31" s="102">
        <v>65.333</v>
      </c>
      <c r="S31" s="102">
        <v>62.092</v>
      </c>
      <c r="T31" s="102">
        <v>3.425</v>
      </c>
      <c r="U31" s="102">
        <v>3.333</v>
      </c>
      <c r="V31" s="102">
        <v>3.922</v>
      </c>
      <c r="W31" s="102">
        <v>34.247</v>
      </c>
      <c r="X31" s="102">
        <v>29.333</v>
      </c>
      <c r="Y31" s="102">
        <v>24.837</v>
      </c>
      <c r="Z31" s="228"/>
    </row>
    <row r="32" ht="11.25">
      <c r="A32" s="1" t="s">
        <v>272</v>
      </c>
    </row>
  </sheetData>
  <sheetProtection/>
  <mergeCells count="13">
    <mergeCell ref="K6:M6"/>
    <mergeCell ref="H5:P5"/>
    <mergeCell ref="B5:G5"/>
    <mergeCell ref="A2:Q2"/>
    <mergeCell ref="N6:P6"/>
    <mergeCell ref="Q5:Y5"/>
    <mergeCell ref="W6:Y6"/>
    <mergeCell ref="T6:V6"/>
    <mergeCell ref="Q6:S6"/>
    <mergeCell ref="A5:A6"/>
    <mergeCell ref="B6:D6"/>
    <mergeCell ref="E6:G6"/>
    <mergeCell ref="H6:J6"/>
  </mergeCells>
  <printOptions horizontalCentered="1" verticalCentered="1"/>
  <pageMargins left="0" right="0" top="0.7874015748031497" bottom="0.7874015748031497" header="0.3937007874015748" footer="0"/>
  <pageSetup horizontalDpi="600" verticalDpi="600" orientation="landscape" paperSize="9" scale="84" r:id="rId1"/>
  <headerFooter alignWithMargins="0">
    <oddFooter>&amp;L&amp;"Myriad Pro,Semibold"&amp;8CNMV.&amp;"Myriad Pro,Normal" Informe Anual  de Gobierno Corporativo</oddFooter>
  </headerFooter>
</worksheet>
</file>

<file path=xl/worksheets/sheet3.xml><?xml version="1.0" encoding="utf-8"?>
<worksheet xmlns="http://schemas.openxmlformats.org/spreadsheetml/2006/main" xmlns:r="http://schemas.openxmlformats.org/officeDocument/2006/relationships">
  <dimension ref="A2:R73"/>
  <sheetViews>
    <sheetView showGridLines="0" zoomScaleSheetLayoutView="100" zoomScalePageLayoutView="0" workbookViewId="0" topLeftCell="A1">
      <selection activeCell="A1" sqref="A1"/>
    </sheetView>
  </sheetViews>
  <sheetFormatPr defaultColWidth="11.57421875" defaultRowHeight="12.75"/>
  <cols>
    <col min="1" max="1" width="60.7109375" style="1" customWidth="1"/>
    <col min="2" max="3" width="7.7109375" style="1" customWidth="1"/>
    <col min="4" max="6" width="7.7109375" style="9" customWidth="1"/>
    <col min="7" max="13" width="7.7109375" style="8" customWidth="1"/>
    <col min="14" max="16384" width="11.57421875" style="1" customWidth="1"/>
  </cols>
  <sheetData>
    <row r="1" ht="12.75" customHeight="1"/>
    <row r="2" spans="1:13" ht="12.75" customHeight="1">
      <c r="A2" s="551"/>
      <c r="B2" s="551"/>
      <c r="C2" s="551"/>
      <c r="D2" s="551"/>
      <c r="E2" s="551"/>
      <c r="F2" s="551"/>
      <c r="G2" s="551"/>
      <c r="H2" s="551"/>
      <c r="I2" s="551"/>
      <c r="J2" s="110"/>
      <c r="K2" s="110"/>
      <c r="L2" s="110"/>
      <c r="M2" s="110"/>
    </row>
    <row r="3" spans="1:13" s="249" customFormat="1" ht="16.5" customHeight="1">
      <c r="A3" s="552" t="s">
        <v>419</v>
      </c>
      <c r="B3" s="552"/>
      <c r="C3" s="552"/>
      <c r="D3" s="552"/>
      <c r="E3" s="552"/>
      <c r="F3" s="552"/>
      <c r="G3" s="552"/>
      <c r="H3" s="552"/>
      <c r="I3" s="552"/>
      <c r="J3" s="399"/>
      <c r="K3" s="399"/>
      <c r="L3" s="400"/>
      <c r="M3" s="401" t="s">
        <v>308</v>
      </c>
    </row>
    <row r="4" spans="3:13" ht="12.75" customHeight="1">
      <c r="C4" s="9"/>
      <c r="E4" s="8"/>
      <c r="F4" s="8"/>
      <c r="J4" s="1"/>
      <c r="K4" s="1"/>
      <c r="L4" s="1"/>
      <c r="M4" s="1"/>
    </row>
    <row r="5" spans="1:14" s="25" customFormat="1" ht="40.5" customHeight="1">
      <c r="A5" s="27" t="s">
        <v>190</v>
      </c>
      <c r="B5" s="549" t="s">
        <v>309</v>
      </c>
      <c r="C5" s="549"/>
      <c r="D5" s="549"/>
      <c r="E5" s="550" t="s">
        <v>310</v>
      </c>
      <c r="F5" s="550"/>
      <c r="G5" s="550"/>
      <c r="H5" s="549" t="s">
        <v>311</v>
      </c>
      <c r="I5" s="549"/>
      <c r="J5" s="549"/>
      <c r="K5" s="549" t="s">
        <v>312</v>
      </c>
      <c r="L5" s="549"/>
      <c r="M5" s="549"/>
      <c r="N5" s="1"/>
    </row>
    <row r="6" spans="1:18" s="25" customFormat="1" ht="15.75" customHeight="1">
      <c r="A6" s="28"/>
      <c r="B6" s="545" t="s">
        <v>306</v>
      </c>
      <c r="C6" s="545"/>
      <c r="D6" s="545"/>
      <c r="E6" s="545" t="s">
        <v>307</v>
      </c>
      <c r="F6" s="545"/>
      <c r="G6" s="545"/>
      <c r="H6" s="545" t="s">
        <v>306</v>
      </c>
      <c r="I6" s="545"/>
      <c r="J6" s="545"/>
      <c r="K6" s="545" t="s">
        <v>191</v>
      </c>
      <c r="L6" s="545"/>
      <c r="M6" s="545"/>
      <c r="O6" s="1"/>
      <c r="P6" s="1"/>
      <c r="Q6" s="1"/>
      <c r="R6" s="1"/>
    </row>
    <row r="7" spans="1:18" s="25" customFormat="1" ht="15.75" customHeight="1">
      <c r="A7" s="27"/>
      <c r="B7" s="18">
        <v>2012</v>
      </c>
      <c r="C7" s="18">
        <v>2011</v>
      </c>
      <c r="D7" s="18">
        <v>2010</v>
      </c>
      <c r="E7" s="18">
        <v>2012</v>
      </c>
      <c r="F7" s="18">
        <v>2011</v>
      </c>
      <c r="G7" s="18">
        <v>2010</v>
      </c>
      <c r="H7" s="18">
        <v>2012</v>
      </c>
      <c r="I7" s="18">
        <v>2011</v>
      </c>
      <c r="J7" s="18">
        <v>2010</v>
      </c>
      <c r="K7" s="18">
        <v>2012</v>
      </c>
      <c r="L7" s="18">
        <v>2011</v>
      </c>
      <c r="M7" s="18">
        <v>2010</v>
      </c>
      <c r="O7" s="1"/>
      <c r="P7" s="1"/>
      <c r="Q7" s="1"/>
      <c r="R7" s="1"/>
    </row>
    <row r="8" spans="1:18" s="5" customFormat="1" ht="19.5" customHeight="1">
      <c r="A8" s="19" t="s">
        <v>140</v>
      </c>
      <c r="B8" s="71">
        <v>29.8</v>
      </c>
      <c r="C8" s="71">
        <v>30.19</v>
      </c>
      <c r="D8" s="71">
        <v>30.38272727272728</v>
      </c>
      <c r="E8" s="71">
        <v>30.4</v>
      </c>
      <c r="F8" s="71">
        <v>30.5</v>
      </c>
      <c r="G8" s="71">
        <v>32.7197196969697</v>
      </c>
      <c r="H8" s="71">
        <v>2.1</v>
      </c>
      <c r="I8" s="71">
        <v>1.7148031496062992</v>
      </c>
      <c r="J8" s="71">
        <v>1.1962424242424243</v>
      </c>
      <c r="K8" s="71">
        <v>37.6</v>
      </c>
      <c r="L8" s="71">
        <v>37.65</v>
      </c>
      <c r="M8" s="71">
        <v>35.7013181818182</v>
      </c>
      <c r="N8" s="37"/>
      <c r="O8" s="37"/>
      <c r="P8" s="1"/>
      <c r="Q8" s="1"/>
      <c r="R8" s="1"/>
    </row>
    <row r="9" spans="1:18" s="5" customFormat="1" ht="15" customHeight="1">
      <c r="A9" s="20" t="s">
        <v>141</v>
      </c>
      <c r="B9" s="64">
        <v>17.116153846153846</v>
      </c>
      <c r="C9" s="64">
        <v>13.92</v>
      </c>
      <c r="D9" s="64">
        <v>13.691714285714287</v>
      </c>
      <c r="E9" s="64">
        <v>35.02246153846154</v>
      </c>
      <c r="F9" s="64">
        <v>39.54</v>
      </c>
      <c r="G9" s="64">
        <v>44.19942857142856</v>
      </c>
      <c r="H9" s="64">
        <v>2.195222222222222</v>
      </c>
      <c r="I9" s="64">
        <v>2.54</v>
      </c>
      <c r="J9" s="64">
        <v>0.4740714285714286</v>
      </c>
      <c r="K9" s="64">
        <v>46.34161538461539</v>
      </c>
      <c r="L9" s="64">
        <v>44.9</v>
      </c>
      <c r="M9" s="64">
        <v>41.63478571428573</v>
      </c>
      <c r="N9" s="37"/>
      <c r="O9" s="37"/>
      <c r="P9" s="1"/>
      <c r="Q9" s="1"/>
      <c r="R9" s="1"/>
    </row>
    <row r="10" spans="1:18" s="5" customFormat="1" ht="15" customHeight="1">
      <c r="A10" s="20" t="s">
        <v>192</v>
      </c>
      <c r="B10" s="64">
        <v>29.13671428571428</v>
      </c>
      <c r="C10" s="64">
        <v>27.98</v>
      </c>
      <c r="D10" s="64">
        <v>28.535214285714286</v>
      </c>
      <c r="E10" s="64">
        <v>31.302642857142853</v>
      </c>
      <c r="F10" s="64">
        <v>31.79</v>
      </c>
      <c r="G10" s="64">
        <v>32.40464285714286</v>
      </c>
      <c r="H10" s="64">
        <v>2.3913636363636366</v>
      </c>
      <c r="I10" s="64">
        <v>2.38</v>
      </c>
      <c r="J10" s="64">
        <v>1.213142857142857</v>
      </c>
      <c r="K10" s="64">
        <v>37.68171428571429</v>
      </c>
      <c r="L10" s="64">
        <v>38.7</v>
      </c>
      <c r="M10" s="64">
        <v>37.846999999999994</v>
      </c>
      <c r="N10" s="37"/>
      <c r="O10" s="37"/>
      <c r="P10" s="1"/>
      <c r="Q10" s="1"/>
      <c r="R10" s="1"/>
    </row>
    <row r="11" spans="1:18" s="5" customFormat="1" ht="15" customHeight="1">
      <c r="A11" s="20" t="s">
        <v>193</v>
      </c>
      <c r="B11" s="64">
        <v>42.571083333333334</v>
      </c>
      <c r="C11" s="64">
        <v>46.28</v>
      </c>
      <c r="D11" s="64">
        <v>48.182461538461546</v>
      </c>
      <c r="E11" s="64">
        <v>22.47675</v>
      </c>
      <c r="F11" s="64">
        <v>21.21</v>
      </c>
      <c r="G11" s="64">
        <v>21.873769230769234</v>
      </c>
      <c r="H11" s="64">
        <v>3.0823</v>
      </c>
      <c r="I11" s="64">
        <v>3.39</v>
      </c>
      <c r="J11" s="64">
        <v>2.5653076923076927</v>
      </c>
      <c r="K11" s="64">
        <v>32.38358333333333</v>
      </c>
      <c r="L11" s="64">
        <v>29.2</v>
      </c>
      <c r="M11" s="64">
        <v>27.378538461538458</v>
      </c>
      <c r="N11" s="37"/>
      <c r="O11" s="37"/>
      <c r="P11" s="1"/>
      <c r="Q11" s="1"/>
      <c r="R11" s="1"/>
    </row>
    <row r="12" spans="1:18" s="5" customFormat="1" ht="15" customHeight="1">
      <c r="A12" s="20" t="s">
        <v>142</v>
      </c>
      <c r="B12" s="64">
        <v>24.557111111111116</v>
      </c>
      <c r="C12" s="64">
        <v>23.29</v>
      </c>
      <c r="D12" s="64">
        <v>24.429777777777772</v>
      </c>
      <c r="E12" s="64">
        <v>18.94633333333333</v>
      </c>
      <c r="F12" s="64">
        <v>18.7</v>
      </c>
      <c r="G12" s="64">
        <v>18.372555555555557</v>
      </c>
      <c r="H12" s="64">
        <v>2.0312857142857146</v>
      </c>
      <c r="I12" s="64">
        <v>2.85</v>
      </c>
      <c r="J12" s="64">
        <v>0.5816666666666667</v>
      </c>
      <c r="K12" s="64">
        <v>54.916666666666664</v>
      </c>
      <c r="L12" s="64">
        <v>55.8</v>
      </c>
      <c r="M12" s="64">
        <v>56.616</v>
      </c>
      <c r="N12" s="37"/>
      <c r="O12" s="37"/>
      <c r="P12" s="1"/>
      <c r="Q12" s="1"/>
      <c r="R12" s="1"/>
    </row>
    <row r="13" spans="1:18" s="5" customFormat="1" ht="15" customHeight="1">
      <c r="A13" s="20" t="s">
        <v>194</v>
      </c>
      <c r="B13" s="64">
        <v>27.011083333333332</v>
      </c>
      <c r="C13" s="64">
        <v>28.55</v>
      </c>
      <c r="D13" s="64">
        <v>25.54130769230769</v>
      </c>
      <c r="E13" s="64">
        <v>29.073416666666663</v>
      </c>
      <c r="F13" s="64">
        <v>24.67</v>
      </c>
      <c r="G13" s="64">
        <v>28.58930769230769</v>
      </c>
      <c r="H13" s="64">
        <v>2.2828749999999998</v>
      </c>
      <c r="I13" s="64">
        <v>1.94</v>
      </c>
      <c r="J13" s="64">
        <v>0.8888461538461538</v>
      </c>
      <c r="K13" s="64">
        <v>42.39358333333333</v>
      </c>
      <c r="L13" s="64">
        <v>45.44</v>
      </c>
      <c r="M13" s="64">
        <v>44.980538461538465</v>
      </c>
      <c r="N13" s="37"/>
      <c r="O13" s="37"/>
      <c r="P13" s="1"/>
      <c r="Q13" s="1"/>
      <c r="R13" s="1"/>
    </row>
    <row r="14" spans="1:18" s="5" customFormat="1" ht="15" customHeight="1">
      <c r="A14" s="20" t="s">
        <v>143</v>
      </c>
      <c r="B14" s="64">
        <v>30.659299999999995</v>
      </c>
      <c r="C14" s="64">
        <v>31.96</v>
      </c>
      <c r="D14" s="64">
        <v>32.979</v>
      </c>
      <c r="E14" s="64">
        <v>33.599700000000006</v>
      </c>
      <c r="F14" s="64">
        <v>31.1</v>
      </c>
      <c r="G14" s="64">
        <v>29.708727272727273</v>
      </c>
      <c r="H14" s="64">
        <v>0.7791428571428572</v>
      </c>
      <c r="I14" s="64">
        <v>1.23</v>
      </c>
      <c r="J14" s="64">
        <v>0.28772727272727266</v>
      </c>
      <c r="K14" s="64">
        <v>35.1956</v>
      </c>
      <c r="L14" s="64">
        <v>36.13</v>
      </c>
      <c r="M14" s="64">
        <v>37.02454545454545</v>
      </c>
      <c r="N14" s="37"/>
      <c r="O14" s="37"/>
      <c r="P14" s="1"/>
      <c r="Q14" s="1"/>
      <c r="R14" s="1"/>
    </row>
    <row r="15" spans="1:18" s="5" customFormat="1" ht="15" customHeight="1">
      <c r="A15" s="20" t="s">
        <v>195</v>
      </c>
      <c r="B15" s="64">
        <v>42.551266666666656</v>
      </c>
      <c r="C15" s="64">
        <v>43.72</v>
      </c>
      <c r="D15" s="64">
        <v>46.04930769230768</v>
      </c>
      <c r="E15" s="64">
        <v>19.25086666666667</v>
      </c>
      <c r="F15" s="64">
        <v>17.55</v>
      </c>
      <c r="G15" s="64">
        <v>18.166153846153847</v>
      </c>
      <c r="H15" s="64">
        <v>2.6186666666666665</v>
      </c>
      <c r="I15" s="64">
        <v>1.88</v>
      </c>
      <c r="J15" s="64">
        <v>1.0856923076923075</v>
      </c>
      <c r="K15" s="64">
        <v>36.10293333333333</v>
      </c>
      <c r="L15" s="64">
        <v>37.2</v>
      </c>
      <c r="M15" s="64">
        <v>34.698846153846155</v>
      </c>
      <c r="N15" s="37"/>
      <c r="O15" s="37"/>
      <c r="P15" s="1"/>
      <c r="Q15" s="1"/>
      <c r="R15" s="1"/>
    </row>
    <row r="16" spans="1:18" s="5" customFormat="1" ht="15" customHeight="1">
      <c r="A16" s="20" t="s">
        <v>144</v>
      </c>
      <c r="B16" s="64">
        <v>19.4735</v>
      </c>
      <c r="C16" s="64">
        <v>17.37</v>
      </c>
      <c r="D16" s="64">
        <v>17.155399999999997</v>
      </c>
      <c r="E16" s="64">
        <v>29.96599999999999</v>
      </c>
      <c r="F16" s="64">
        <v>33.7</v>
      </c>
      <c r="G16" s="64">
        <v>39.37233333333333</v>
      </c>
      <c r="H16" s="64">
        <v>2.2515384615384617</v>
      </c>
      <c r="I16" s="64">
        <v>2.21</v>
      </c>
      <c r="J16" s="64">
        <v>1.3145333333333333</v>
      </c>
      <c r="K16" s="64">
        <v>48.46978571428571</v>
      </c>
      <c r="L16" s="64">
        <v>46.87</v>
      </c>
      <c r="M16" s="64">
        <v>42.15773333333333</v>
      </c>
      <c r="N16" s="37"/>
      <c r="O16" s="37"/>
      <c r="P16" s="1"/>
      <c r="Q16" s="1"/>
      <c r="R16" s="1"/>
    </row>
    <row r="17" spans="1:18" s="5" customFormat="1" ht="15" customHeight="1">
      <c r="A17" s="20" t="s">
        <v>145</v>
      </c>
      <c r="B17" s="64">
        <v>9.222</v>
      </c>
      <c r="C17" s="64">
        <v>7.17</v>
      </c>
      <c r="D17" s="64">
        <v>4.987</v>
      </c>
      <c r="E17" s="64">
        <v>40.5196</v>
      </c>
      <c r="F17" s="64">
        <v>40.68</v>
      </c>
      <c r="G17" s="64">
        <v>51.4314</v>
      </c>
      <c r="H17" s="64">
        <v>0.8649999999999999</v>
      </c>
      <c r="I17" s="64">
        <v>2.14</v>
      </c>
      <c r="J17" s="64">
        <v>1.3656</v>
      </c>
      <c r="K17" s="64">
        <v>49.7394</v>
      </c>
      <c r="L17" s="64">
        <v>50.86</v>
      </c>
      <c r="M17" s="64">
        <v>42.21600000000001</v>
      </c>
      <c r="N17" s="37"/>
      <c r="O17" s="37"/>
      <c r="P17" s="1"/>
      <c r="Q17" s="1"/>
      <c r="R17" s="1"/>
    </row>
    <row r="18" spans="1:18" s="5" customFormat="1" ht="15" customHeight="1">
      <c r="A18" s="20" t="s">
        <v>196</v>
      </c>
      <c r="B18" s="64">
        <v>36.52477272727272</v>
      </c>
      <c r="C18" s="64">
        <v>37.66</v>
      </c>
      <c r="D18" s="64">
        <v>39.895599999999995</v>
      </c>
      <c r="E18" s="64">
        <v>40.97686363636363</v>
      </c>
      <c r="F18" s="64">
        <v>41.87</v>
      </c>
      <c r="G18" s="64">
        <v>40.57899999999999</v>
      </c>
      <c r="H18" s="64">
        <v>1.7420624999999996</v>
      </c>
      <c r="I18" s="64">
        <v>1.88</v>
      </c>
      <c r="J18" s="64">
        <v>1.6127600000000004</v>
      </c>
      <c r="K18" s="64">
        <v>21.231409090909086</v>
      </c>
      <c r="L18" s="64">
        <v>18.92</v>
      </c>
      <c r="M18" s="64">
        <v>17.91264</v>
      </c>
      <c r="N18" s="37"/>
      <c r="O18" s="37"/>
      <c r="P18" s="1"/>
      <c r="Q18" s="1"/>
      <c r="R18" s="1"/>
    </row>
    <row r="19" spans="1:18" s="5" customFormat="1" ht="19.5" customHeight="1">
      <c r="A19" s="21" t="s">
        <v>146</v>
      </c>
      <c r="B19" s="66">
        <v>22.8</v>
      </c>
      <c r="C19" s="66">
        <v>17.28</v>
      </c>
      <c r="D19" s="66">
        <v>25.716571428571434</v>
      </c>
      <c r="E19" s="71">
        <v>39</v>
      </c>
      <c r="F19" s="71">
        <v>44</v>
      </c>
      <c r="G19" s="66">
        <v>37.955666666666666</v>
      </c>
      <c r="H19" s="66">
        <v>0.8</v>
      </c>
      <c r="I19" s="66">
        <v>1.8318181818181818</v>
      </c>
      <c r="J19" s="66">
        <v>1.5999047619047622</v>
      </c>
      <c r="K19" s="66">
        <v>38.2</v>
      </c>
      <c r="L19" s="66">
        <v>36.89</v>
      </c>
      <c r="M19" s="66">
        <v>34.72790476190476</v>
      </c>
      <c r="N19" s="37"/>
      <c r="O19" s="37"/>
      <c r="P19" s="1"/>
      <c r="Q19" s="1"/>
      <c r="R19" s="1"/>
    </row>
    <row r="20" spans="1:18" s="5" customFormat="1" ht="15" customHeight="1">
      <c r="A20" s="20" t="s">
        <v>197</v>
      </c>
      <c r="B20" s="64">
        <v>21.9276</v>
      </c>
      <c r="C20" s="64">
        <v>6.59</v>
      </c>
      <c r="D20" s="64">
        <v>15</v>
      </c>
      <c r="E20" s="64">
        <v>24.2035</v>
      </c>
      <c r="F20" s="64">
        <v>41.18</v>
      </c>
      <c r="G20" s="64">
        <v>27.9</v>
      </c>
      <c r="H20" s="64">
        <v>0.7764</v>
      </c>
      <c r="I20" s="64">
        <v>1.59</v>
      </c>
      <c r="J20" s="64">
        <v>1.1</v>
      </c>
      <c r="K20" s="64">
        <v>53.092499999999994</v>
      </c>
      <c r="L20" s="64">
        <v>50.65</v>
      </c>
      <c r="M20" s="64">
        <v>56</v>
      </c>
      <c r="N20" s="37"/>
      <c r="O20" s="37"/>
      <c r="P20" s="1"/>
      <c r="Q20" s="1"/>
      <c r="R20" s="1"/>
    </row>
    <row r="21" spans="1:18" s="5" customFormat="1" ht="15" customHeight="1">
      <c r="A21" s="20" t="s">
        <v>147</v>
      </c>
      <c r="B21" s="64">
        <v>3.1695</v>
      </c>
      <c r="C21" s="64">
        <v>3.23</v>
      </c>
      <c r="D21" s="64">
        <v>3.2</v>
      </c>
      <c r="E21" s="64">
        <v>65.8785</v>
      </c>
      <c r="F21" s="64">
        <v>68.17</v>
      </c>
      <c r="G21" s="64">
        <v>68.1</v>
      </c>
      <c r="H21" s="64">
        <v>2.045</v>
      </c>
      <c r="I21" s="64">
        <v>1.97</v>
      </c>
      <c r="J21" s="64">
        <v>1</v>
      </c>
      <c r="K21" s="64">
        <v>29.9295</v>
      </c>
      <c r="L21" s="64">
        <v>27.62</v>
      </c>
      <c r="M21" s="64">
        <v>27.8</v>
      </c>
      <c r="N21" s="37"/>
      <c r="O21" s="37"/>
      <c r="P21" s="1"/>
      <c r="Q21" s="1"/>
      <c r="R21" s="1"/>
    </row>
    <row r="22" spans="1:18" s="5" customFormat="1" ht="15" customHeight="1">
      <c r="A22" s="20" t="s">
        <v>198</v>
      </c>
      <c r="B22" s="64">
        <v>28.815125000000002</v>
      </c>
      <c r="C22" s="64">
        <v>33.46</v>
      </c>
      <c r="D22" s="64">
        <v>37.637818181818176</v>
      </c>
      <c r="E22" s="64">
        <v>50.757375</v>
      </c>
      <c r="F22" s="64">
        <v>42.08</v>
      </c>
      <c r="G22" s="64">
        <v>39.8</v>
      </c>
      <c r="H22" s="64">
        <v>0.56825</v>
      </c>
      <c r="I22" s="64">
        <v>2.98</v>
      </c>
      <c r="J22" s="64">
        <v>2.1</v>
      </c>
      <c r="K22" s="64">
        <v>20.143375</v>
      </c>
      <c r="L22" s="64">
        <v>12.89</v>
      </c>
      <c r="M22" s="64">
        <v>20.5</v>
      </c>
      <c r="N22" s="37"/>
      <c r="O22" s="37"/>
      <c r="P22" s="1"/>
      <c r="Q22" s="1"/>
      <c r="R22" s="1"/>
    </row>
    <row r="23" spans="1:18" s="5" customFormat="1" ht="19.5" customHeight="1">
      <c r="A23" s="22" t="s">
        <v>199</v>
      </c>
      <c r="B23" s="76">
        <v>28.8</v>
      </c>
      <c r="C23" s="76">
        <v>28.3</v>
      </c>
      <c r="D23" s="76">
        <v>29.742274509803917</v>
      </c>
      <c r="E23" s="76">
        <v>31.6</v>
      </c>
      <c r="F23" s="76">
        <v>32.45</v>
      </c>
      <c r="G23" s="76">
        <v>33.43837908496731</v>
      </c>
      <c r="H23" s="76">
        <v>1.494</v>
      </c>
      <c r="I23" s="76">
        <v>1.7</v>
      </c>
      <c r="J23" s="76">
        <v>1.2516470588235291</v>
      </c>
      <c r="K23" s="76">
        <v>38.1</v>
      </c>
      <c r="L23" s="76">
        <v>37.5</v>
      </c>
      <c r="M23" s="76">
        <v>35.56771242</v>
      </c>
      <c r="N23" s="37"/>
      <c r="O23" s="37"/>
      <c r="P23" s="1"/>
      <c r="Q23" s="1"/>
      <c r="R23" s="1"/>
    </row>
    <row r="24" spans="1:18" s="5" customFormat="1" ht="19.5" customHeight="1">
      <c r="A24" s="23" t="s">
        <v>150</v>
      </c>
      <c r="C24" s="71"/>
      <c r="D24" s="71"/>
      <c r="G24" s="71"/>
      <c r="H24" s="71"/>
      <c r="I24" s="71"/>
      <c r="J24" s="71"/>
      <c r="K24" s="71"/>
      <c r="L24" s="71"/>
      <c r="M24" s="71"/>
      <c r="N24" s="37"/>
      <c r="O24" s="1"/>
      <c r="P24" s="1"/>
      <c r="Q24" s="1"/>
      <c r="R24" s="1"/>
    </row>
    <row r="25" spans="1:18" s="5" customFormat="1" ht="15" customHeight="1">
      <c r="A25" s="20" t="s">
        <v>200</v>
      </c>
      <c r="B25" s="64">
        <v>11</v>
      </c>
      <c r="C25" s="64">
        <v>13.1</v>
      </c>
      <c r="D25" s="64">
        <v>12.163514285714287</v>
      </c>
      <c r="E25" s="64">
        <v>32.6</v>
      </c>
      <c r="F25" s="64">
        <v>34.2</v>
      </c>
      <c r="G25" s="64">
        <v>38.96405714285714</v>
      </c>
      <c r="H25" s="64">
        <v>1.321</v>
      </c>
      <c r="I25" s="64">
        <v>2</v>
      </c>
      <c r="J25" s="64">
        <v>1.2089714285714288</v>
      </c>
      <c r="K25" s="64">
        <v>55.1</v>
      </c>
      <c r="L25" s="64">
        <v>50.7</v>
      </c>
      <c r="M25" s="64">
        <v>47.66</v>
      </c>
      <c r="N25" s="37"/>
      <c r="O25" s="1"/>
      <c r="P25" s="1"/>
      <c r="Q25" s="1"/>
      <c r="R25" s="1"/>
    </row>
    <row r="26" spans="1:18" s="5" customFormat="1" ht="15" customHeight="1">
      <c r="A26" s="20" t="s">
        <v>201</v>
      </c>
      <c r="C26" s="64"/>
      <c r="D26" s="64"/>
      <c r="F26" s="64"/>
      <c r="G26" s="64"/>
      <c r="I26" s="64"/>
      <c r="J26" s="64"/>
      <c r="M26" s="64"/>
      <c r="N26" s="37"/>
      <c r="O26" s="1"/>
      <c r="P26" s="1"/>
      <c r="Q26" s="1"/>
      <c r="R26" s="1"/>
    </row>
    <row r="27" spans="1:18" s="5" customFormat="1" ht="15" customHeight="1">
      <c r="A27" s="24" t="s">
        <v>151</v>
      </c>
      <c r="B27" s="64">
        <v>25.525</v>
      </c>
      <c r="C27" s="64">
        <v>16.6</v>
      </c>
      <c r="D27" s="64">
        <v>25.853428571428573</v>
      </c>
      <c r="E27" s="64">
        <v>43.5</v>
      </c>
      <c r="F27" s="64">
        <v>50</v>
      </c>
      <c r="G27" s="64">
        <v>41.56928571428572</v>
      </c>
      <c r="H27" s="64">
        <v>1.002</v>
      </c>
      <c r="I27" s="64">
        <v>1.2</v>
      </c>
      <c r="J27" s="64">
        <v>1.304142857142857</v>
      </c>
      <c r="K27" s="64">
        <v>30</v>
      </c>
      <c r="L27" s="64">
        <v>32.2</v>
      </c>
      <c r="M27" s="64">
        <v>31.27</v>
      </c>
      <c r="N27" s="37"/>
      <c r="O27" s="1"/>
      <c r="P27" s="1"/>
      <c r="Q27" s="1"/>
      <c r="R27" s="1"/>
    </row>
    <row r="28" spans="1:18" s="5" customFormat="1" ht="15" customHeight="1">
      <c r="A28" s="24" t="s">
        <v>152</v>
      </c>
      <c r="B28" s="64">
        <v>40.4</v>
      </c>
      <c r="C28" s="64">
        <v>36.4</v>
      </c>
      <c r="D28" s="64">
        <v>35.62</v>
      </c>
      <c r="E28" s="64">
        <v>27.7</v>
      </c>
      <c r="F28" s="64">
        <v>33.1</v>
      </c>
      <c r="G28" s="64">
        <v>24.351133333333333</v>
      </c>
      <c r="H28" s="64">
        <v>3.417</v>
      </c>
      <c r="I28" s="64">
        <v>1.8</v>
      </c>
      <c r="J28" s="64">
        <v>1.2102666666666666</v>
      </c>
      <c r="K28" s="64">
        <v>28.5</v>
      </c>
      <c r="L28" s="64">
        <v>28.7</v>
      </c>
      <c r="M28" s="64">
        <v>38.82</v>
      </c>
      <c r="N28" s="37"/>
      <c r="O28" s="1"/>
      <c r="P28" s="1"/>
      <c r="Q28" s="1"/>
      <c r="R28" s="1"/>
    </row>
    <row r="29" spans="1:18" s="5" customFormat="1" ht="15" customHeight="1">
      <c r="A29" s="24" t="s">
        <v>153</v>
      </c>
      <c r="B29" s="64">
        <v>37</v>
      </c>
      <c r="C29" s="64">
        <v>35.2</v>
      </c>
      <c r="D29" s="64">
        <v>22.74</v>
      </c>
      <c r="E29" s="64">
        <v>27.8</v>
      </c>
      <c r="F29" s="64">
        <v>23</v>
      </c>
      <c r="G29" s="64">
        <v>43.13594117647059</v>
      </c>
      <c r="H29" s="64">
        <v>1.358</v>
      </c>
      <c r="I29" s="64">
        <v>2.1</v>
      </c>
      <c r="J29" s="64">
        <v>1.4867647058823528</v>
      </c>
      <c r="K29" s="64">
        <v>33.9</v>
      </c>
      <c r="L29" s="64">
        <v>39.7</v>
      </c>
      <c r="M29" s="64">
        <v>32.64</v>
      </c>
      <c r="N29" s="37"/>
      <c r="O29" s="1"/>
      <c r="P29" s="1"/>
      <c r="Q29" s="1"/>
      <c r="R29" s="1"/>
    </row>
    <row r="30" spans="1:18" s="5" customFormat="1" ht="15" customHeight="1">
      <c r="A30" s="24" t="s">
        <v>154</v>
      </c>
      <c r="B30" s="64">
        <v>34.4</v>
      </c>
      <c r="C30" s="64">
        <v>34</v>
      </c>
      <c r="D30" s="64">
        <v>35.33</v>
      </c>
      <c r="E30" s="64">
        <v>30.8</v>
      </c>
      <c r="F30" s="64">
        <v>30.8</v>
      </c>
      <c r="G30" s="64">
        <v>28.774750000000015</v>
      </c>
      <c r="H30" s="64">
        <v>1.384</v>
      </c>
      <c r="I30" s="64">
        <v>1.6</v>
      </c>
      <c r="J30" s="64">
        <v>1.2152916666666664</v>
      </c>
      <c r="K30" s="64">
        <v>33.5</v>
      </c>
      <c r="L30" s="64">
        <v>33.5</v>
      </c>
      <c r="M30" s="64">
        <v>34.68</v>
      </c>
      <c r="N30" s="37"/>
      <c r="O30" s="1"/>
      <c r="P30" s="1"/>
      <c r="Q30" s="1"/>
      <c r="R30" s="1"/>
    </row>
    <row r="31" spans="1:18" s="5" customFormat="1" ht="19.5" customHeight="1">
      <c r="A31" s="22" t="s">
        <v>199</v>
      </c>
      <c r="B31" s="76">
        <v>28.8</v>
      </c>
      <c r="C31" s="76">
        <v>28.3</v>
      </c>
      <c r="D31" s="76">
        <v>29.742274509803934</v>
      </c>
      <c r="E31" s="76">
        <v>31.6</v>
      </c>
      <c r="F31" s="76">
        <v>32.45</v>
      </c>
      <c r="G31" s="76">
        <v>33.4383790849673</v>
      </c>
      <c r="H31" s="76">
        <v>1.494</v>
      </c>
      <c r="I31" s="76">
        <v>1.7</v>
      </c>
      <c r="J31" s="76">
        <v>1.2516470588235296</v>
      </c>
      <c r="K31" s="76">
        <v>38.1</v>
      </c>
      <c r="L31" s="76">
        <v>37.54</v>
      </c>
      <c r="M31" s="76">
        <v>35.56771242</v>
      </c>
      <c r="N31" s="37"/>
      <c r="O31" s="1"/>
      <c r="P31" s="1"/>
      <c r="Q31" s="1"/>
      <c r="R31" s="1"/>
    </row>
    <row r="32" spans="1:9" ht="12.75">
      <c r="A32" s="555" t="s">
        <v>270</v>
      </c>
      <c r="B32" s="556"/>
      <c r="C32" s="556"/>
      <c r="D32" s="556"/>
      <c r="E32" s="556"/>
      <c r="F32" s="556"/>
      <c r="G32" s="556"/>
      <c r="H32" s="556"/>
      <c r="I32" s="556"/>
    </row>
    <row r="33" spans="1:9" ht="12.75" customHeight="1">
      <c r="A33" s="553" t="s">
        <v>271</v>
      </c>
      <c r="B33" s="554"/>
      <c r="C33" s="554"/>
      <c r="D33" s="554"/>
      <c r="E33" s="554"/>
      <c r="F33" s="554"/>
      <c r="G33" s="554"/>
      <c r="H33" s="554"/>
      <c r="I33" s="554"/>
    </row>
    <row r="34" spans="1:9" ht="12.75">
      <c r="A34" s="553" t="s">
        <v>272</v>
      </c>
      <c r="B34" s="554"/>
      <c r="C34" s="554"/>
      <c r="D34" s="554"/>
      <c r="E34" s="554"/>
      <c r="F34" s="554"/>
      <c r="G34" s="554"/>
      <c r="H34" s="554"/>
      <c r="I34" s="554"/>
    </row>
    <row r="35" spans="1:9" ht="23.25" customHeight="1">
      <c r="A35" s="547"/>
      <c r="B35" s="548"/>
      <c r="C35" s="548"/>
      <c r="D35" s="548"/>
      <c r="E35" s="548"/>
      <c r="F35" s="548"/>
      <c r="G35" s="548"/>
      <c r="H35" s="548"/>
      <c r="I35" s="548"/>
    </row>
    <row r="36" spans="1:7" ht="11.25">
      <c r="A36" s="267"/>
      <c r="B36" s="267"/>
      <c r="C36" s="267"/>
      <c r="G36" s="9"/>
    </row>
    <row r="37" spans="1:13" ht="11.25">
      <c r="A37" s="7"/>
      <c r="B37" s="246"/>
      <c r="C37" s="246"/>
      <c r="D37" s="246"/>
      <c r="E37" s="246"/>
      <c r="F37" s="246"/>
      <c r="G37" s="246"/>
      <c r="H37" s="246"/>
      <c r="I37" s="246"/>
      <c r="J37" s="246"/>
      <c r="K37" s="246"/>
      <c r="L37" s="246"/>
      <c r="M37" s="246"/>
    </row>
    <row r="38" spans="1:6" ht="11.25">
      <c r="A38" s="7"/>
      <c r="B38" s="7"/>
      <c r="C38" s="7"/>
      <c r="F38" s="268"/>
    </row>
    <row r="39" spans="1:3" ht="11.25">
      <c r="A39" s="7"/>
      <c r="B39" s="7"/>
      <c r="C39" s="7"/>
    </row>
    <row r="40" spans="1:3" ht="11.25">
      <c r="A40" s="7"/>
      <c r="B40" s="7"/>
      <c r="C40" s="7"/>
    </row>
    <row r="43" spans="4:9" ht="11.25">
      <c r="D43" s="269"/>
      <c r="E43" s="269"/>
      <c r="F43" s="269"/>
      <c r="G43" s="269"/>
      <c r="H43" s="269"/>
      <c r="I43" s="269"/>
    </row>
    <row r="44" spans="4:9" ht="11.25">
      <c r="D44" s="270"/>
      <c r="E44" s="270"/>
      <c r="F44" s="270"/>
      <c r="G44" s="270"/>
      <c r="H44" s="270"/>
      <c r="I44" s="270"/>
    </row>
    <row r="45" spans="4:9" ht="11.25">
      <c r="D45" s="270"/>
      <c r="E45" s="270"/>
      <c r="F45" s="270"/>
      <c r="G45" s="270"/>
      <c r="H45" s="270"/>
      <c r="I45" s="270"/>
    </row>
    <row r="46" spans="4:9" ht="11.25">
      <c r="D46" s="270"/>
      <c r="E46" s="270"/>
      <c r="F46" s="270"/>
      <c r="G46" s="270"/>
      <c r="H46" s="270"/>
      <c r="I46" s="270"/>
    </row>
    <row r="47" spans="4:9" ht="11.25">
      <c r="D47" s="270"/>
      <c r="E47" s="270"/>
      <c r="F47" s="270"/>
      <c r="G47" s="270"/>
      <c r="H47" s="270"/>
      <c r="I47" s="270"/>
    </row>
    <row r="48" spans="4:9" ht="11.25">
      <c r="D48" s="270"/>
      <c r="E48" s="270"/>
      <c r="F48" s="270"/>
      <c r="G48" s="270"/>
      <c r="H48" s="270"/>
      <c r="I48" s="270"/>
    </row>
    <row r="49" spans="4:9" ht="11.25">
      <c r="D49" s="270"/>
      <c r="E49" s="270"/>
      <c r="F49" s="270"/>
      <c r="G49" s="270"/>
      <c r="H49" s="270"/>
      <c r="I49" s="270"/>
    </row>
    <row r="50" spans="4:9" ht="11.25">
      <c r="D50" s="270"/>
      <c r="E50" s="270"/>
      <c r="F50" s="270"/>
      <c r="G50" s="270"/>
      <c r="H50" s="270"/>
      <c r="I50" s="270"/>
    </row>
    <row r="51" spans="4:9" ht="11.25">
      <c r="D51" s="270"/>
      <c r="E51" s="270"/>
      <c r="F51" s="270"/>
      <c r="G51" s="270"/>
      <c r="H51" s="270"/>
      <c r="I51" s="270"/>
    </row>
    <row r="52" spans="4:9" ht="11.25">
      <c r="D52" s="270"/>
      <c r="E52" s="270"/>
      <c r="F52" s="270"/>
      <c r="G52" s="270"/>
      <c r="H52" s="270"/>
      <c r="I52" s="270"/>
    </row>
    <row r="53" spans="4:9" ht="11.25">
      <c r="D53" s="270"/>
      <c r="E53" s="270"/>
      <c r="F53" s="270"/>
      <c r="G53" s="270"/>
      <c r="H53" s="270"/>
      <c r="I53" s="270"/>
    </row>
    <row r="54" spans="4:9" ht="11.25">
      <c r="D54" s="269"/>
      <c r="E54" s="269"/>
      <c r="F54" s="269"/>
      <c r="G54" s="269"/>
      <c r="H54" s="269"/>
      <c r="I54" s="269"/>
    </row>
    <row r="55" spans="4:9" ht="11.25">
      <c r="D55" s="270"/>
      <c r="E55" s="270"/>
      <c r="F55" s="270"/>
      <c r="G55" s="270"/>
      <c r="H55" s="270"/>
      <c r="I55" s="270"/>
    </row>
    <row r="56" spans="4:9" ht="11.25">
      <c r="D56" s="270"/>
      <c r="E56" s="270"/>
      <c r="F56" s="270"/>
      <c r="G56" s="270"/>
      <c r="H56" s="270"/>
      <c r="I56" s="270"/>
    </row>
    <row r="57" spans="4:9" ht="11.25">
      <c r="D57" s="270"/>
      <c r="E57" s="270"/>
      <c r="F57" s="270"/>
      <c r="G57" s="270"/>
      <c r="H57" s="270"/>
      <c r="I57" s="270"/>
    </row>
    <row r="58" spans="4:9" ht="11.25">
      <c r="D58" s="270"/>
      <c r="E58" s="270"/>
      <c r="F58" s="270"/>
      <c r="G58" s="270"/>
      <c r="H58" s="270"/>
      <c r="I58" s="270"/>
    </row>
    <row r="59" spans="4:9" ht="11.25">
      <c r="D59" s="269"/>
      <c r="E59" s="269"/>
      <c r="F59" s="269"/>
      <c r="G59" s="269"/>
      <c r="H59" s="269"/>
      <c r="I59" s="269"/>
    </row>
    <row r="60" spans="4:9" ht="11.25">
      <c r="D60" s="270"/>
      <c r="E60" s="270"/>
      <c r="F60" s="270"/>
      <c r="G60" s="270"/>
      <c r="H60" s="270"/>
      <c r="I60" s="270"/>
    </row>
    <row r="61" spans="4:9" ht="11.25">
      <c r="D61" s="270"/>
      <c r="E61" s="270"/>
      <c r="F61" s="270"/>
      <c r="G61" s="270"/>
      <c r="H61" s="270"/>
      <c r="I61" s="270"/>
    </row>
    <row r="62" spans="4:9" ht="11.25">
      <c r="D62" s="270"/>
      <c r="E62" s="270"/>
      <c r="F62" s="270"/>
      <c r="G62" s="270"/>
      <c r="H62" s="270"/>
      <c r="I62" s="270"/>
    </row>
    <row r="63" spans="4:9" ht="11.25">
      <c r="D63" s="270"/>
      <c r="E63" s="270"/>
      <c r="F63" s="270"/>
      <c r="G63" s="270"/>
      <c r="H63" s="270"/>
      <c r="I63" s="270"/>
    </row>
    <row r="64" spans="4:9" ht="11.25">
      <c r="D64" s="269"/>
      <c r="E64" s="269"/>
      <c r="F64" s="269"/>
      <c r="G64" s="269"/>
      <c r="H64" s="269"/>
      <c r="I64" s="269"/>
    </row>
    <row r="65" spans="4:9" ht="11.25">
      <c r="D65" s="270"/>
      <c r="E65" s="270"/>
      <c r="F65" s="270"/>
      <c r="G65" s="270"/>
      <c r="H65" s="270"/>
      <c r="I65" s="270"/>
    </row>
    <row r="66" spans="4:9" ht="11.25">
      <c r="D66" s="270"/>
      <c r="E66" s="270"/>
      <c r="F66" s="270"/>
      <c r="G66" s="270"/>
      <c r="H66" s="270"/>
      <c r="I66" s="270"/>
    </row>
    <row r="67" spans="4:9" ht="11.25">
      <c r="D67" s="270"/>
      <c r="E67" s="270"/>
      <c r="F67" s="270"/>
      <c r="G67" s="270"/>
      <c r="H67" s="270"/>
      <c r="I67" s="270"/>
    </row>
    <row r="68" spans="4:9" ht="11.25">
      <c r="D68" s="270"/>
      <c r="E68" s="270"/>
      <c r="F68" s="270"/>
      <c r="G68" s="270"/>
      <c r="H68" s="270"/>
      <c r="I68" s="270"/>
    </row>
    <row r="69" spans="4:9" ht="11.25">
      <c r="D69" s="269"/>
      <c r="E69" s="269"/>
      <c r="F69" s="269"/>
      <c r="G69" s="269"/>
      <c r="H69" s="269"/>
      <c r="I69" s="269"/>
    </row>
    <row r="70" spans="4:9" ht="11.25">
      <c r="D70" s="270"/>
      <c r="E70" s="270"/>
      <c r="F70" s="270"/>
      <c r="G70" s="270"/>
      <c r="H70" s="270"/>
      <c r="I70" s="270"/>
    </row>
    <row r="71" spans="4:9" ht="11.25">
      <c r="D71" s="270"/>
      <c r="E71" s="270"/>
      <c r="F71" s="270"/>
      <c r="G71" s="270"/>
      <c r="H71" s="270"/>
      <c r="I71" s="270"/>
    </row>
    <row r="72" spans="4:9" ht="11.25">
      <c r="D72" s="270"/>
      <c r="E72" s="270"/>
      <c r="F72" s="270"/>
      <c r="G72" s="270"/>
      <c r="H72" s="270"/>
      <c r="I72" s="270"/>
    </row>
    <row r="73" spans="4:9" ht="11.25">
      <c r="D73" s="270"/>
      <c r="E73" s="270"/>
      <c r="F73" s="270"/>
      <c r="G73" s="270"/>
      <c r="H73" s="270"/>
      <c r="I73" s="270"/>
    </row>
  </sheetData>
  <sheetProtection/>
  <mergeCells count="14">
    <mergeCell ref="K5:M5"/>
    <mergeCell ref="A2:I2"/>
    <mergeCell ref="A3:I3"/>
    <mergeCell ref="A34:I34"/>
    <mergeCell ref="K6:M6"/>
    <mergeCell ref="B6:D6"/>
    <mergeCell ref="A32:I32"/>
    <mergeCell ref="A33:I33"/>
    <mergeCell ref="A35:I35"/>
    <mergeCell ref="B5:D5"/>
    <mergeCell ref="E5:G5"/>
    <mergeCell ref="H5:J5"/>
    <mergeCell ref="E6:G6"/>
    <mergeCell ref="H6:J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30.xml><?xml version="1.0" encoding="utf-8"?>
<worksheet xmlns="http://schemas.openxmlformats.org/spreadsheetml/2006/main" xmlns:r="http://schemas.openxmlformats.org/officeDocument/2006/relationships">
  <dimension ref="A2:M37"/>
  <sheetViews>
    <sheetView showGridLines="0" zoomScalePageLayoutView="0" workbookViewId="0" topLeftCell="A1">
      <selection activeCell="A1" sqref="A1"/>
    </sheetView>
  </sheetViews>
  <sheetFormatPr defaultColWidth="11.57421875" defaultRowHeight="12.75"/>
  <cols>
    <col min="1" max="1" width="60.7109375" style="1" customWidth="1"/>
    <col min="2" max="3" width="10.7109375" style="1" customWidth="1"/>
    <col min="4" max="6" width="10.7109375" style="43" customWidth="1"/>
    <col min="7" max="10" width="10.7109375" style="25" customWidth="1"/>
    <col min="11" max="13" width="20.7109375" style="1" customWidth="1"/>
    <col min="14" max="16384" width="11.57421875" style="1" customWidth="1"/>
  </cols>
  <sheetData>
    <row r="1" ht="16.5" customHeight="1"/>
    <row r="2" spans="1:11" s="10" customFormat="1" ht="19.5" customHeight="1">
      <c r="A2" s="568"/>
      <c r="B2" s="568"/>
      <c r="C2" s="568"/>
      <c r="D2" s="568"/>
      <c r="E2" s="568"/>
      <c r="F2" s="568"/>
      <c r="G2" s="568"/>
      <c r="H2" s="17"/>
      <c r="I2" s="17"/>
      <c r="J2" s="17"/>
      <c r="K2" s="17"/>
    </row>
    <row r="3" spans="1:11" s="10" customFormat="1" ht="21.75" customHeight="1">
      <c r="A3" s="608" t="s">
        <v>512</v>
      </c>
      <c r="B3" s="608"/>
      <c r="C3" s="608"/>
      <c r="D3" s="608"/>
      <c r="E3" s="608"/>
      <c r="F3" s="608"/>
      <c r="G3" s="608"/>
      <c r="H3" s="379"/>
      <c r="I3" s="156"/>
      <c r="J3" s="230" t="s">
        <v>102</v>
      </c>
      <c r="K3" s="17"/>
    </row>
    <row r="4" spans="3:10" ht="9.75" customHeight="1">
      <c r="C4" s="43"/>
      <c r="E4" s="25"/>
      <c r="F4" s="25"/>
      <c r="H4" s="1"/>
      <c r="I4" s="1"/>
      <c r="J4" s="1"/>
    </row>
    <row r="5" spans="1:10" s="25" customFormat="1" ht="69" customHeight="1">
      <c r="A5" s="27" t="s">
        <v>190</v>
      </c>
      <c r="B5" s="613" t="s">
        <v>170</v>
      </c>
      <c r="C5" s="613"/>
      <c r="D5" s="613"/>
      <c r="E5" s="613" t="s">
        <v>103</v>
      </c>
      <c r="F5" s="613"/>
      <c r="G5" s="613"/>
      <c r="H5" s="550" t="s">
        <v>104</v>
      </c>
      <c r="I5" s="550"/>
      <c r="J5" s="550"/>
    </row>
    <row r="6" spans="1:10" s="25" customFormat="1" ht="14.25" customHeight="1">
      <c r="A6" s="28"/>
      <c r="B6" s="18">
        <v>2012</v>
      </c>
      <c r="C6" s="18">
        <v>2011</v>
      </c>
      <c r="D6" s="18">
        <v>2010</v>
      </c>
      <c r="E6" s="18">
        <v>2012</v>
      </c>
      <c r="F6" s="18">
        <v>2011</v>
      </c>
      <c r="G6" s="18">
        <v>2010</v>
      </c>
      <c r="H6" s="18">
        <v>2012</v>
      </c>
      <c r="I6" s="18">
        <v>2011</v>
      </c>
      <c r="J6" s="18">
        <v>2010</v>
      </c>
    </row>
    <row r="7" spans="1:13" s="4" customFormat="1" ht="19.5" customHeight="1">
      <c r="A7" s="19" t="s">
        <v>140</v>
      </c>
      <c r="B7" s="105">
        <v>50</v>
      </c>
      <c r="C7" s="105">
        <v>52.344</v>
      </c>
      <c r="D7" s="105">
        <v>56.060606060606055</v>
      </c>
      <c r="E7" s="105">
        <v>6.349</v>
      </c>
      <c r="F7" s="105">
        <v>7.031</v>
      </c>
      <c r="G7" s="105">
        <v>6.8181818181818175</v>
      </c>
      <c r="H7" s="105">
        <v>61.111</v>
      </c>
      <c r="I7" s="105">
        <v>61.417322834645674</v>
      </c>
      <c r="J7" s="105">
        <v>60.60606060606061</v>
      </c>
      <c r="K7" s="187"/>
      <c r="L7" s="25"/>
      <c r="M7" s="25"/>
    </row>
    <row r="8" spans="1:13" s="5" customFormat="1" ht="15" customHeight="1">
      <c r="A8" s="20" t="s">
        <v>141</v>
      </c>
      <c r="B8" s="64">
        <v>50</v>
      </c>
      <c r="C8" s="64">
        <v>54.54545454545454</v>
      </c>
      <c r="D8" s="64">
        <v>42.857142857142854</v>
      </c>
      <c r="E8" s="64">
        <v>8.333</v>
      </c>
      <c r="F8" s="64">
        <v>8.333</v>
      </c>
      <c r="G8" s="64">
        <v>7.142857142857142</v>
      </c>
      <c r="H8" s="64">
        <v>75</v>
      </c>
      <c r="I8" s="64">
        <v>72.72727272727273</v>
      </c>
      <c r="J8" s="64">
        <v>78.57142857142857</v>
      </c>
      <c r="K8" s="25"/>
      <c r="L8" s="25"/>
      <c r="M8" s="25"/>
    </row>
    <row r="9" spans="1:13" s="5" customFormat="1" ht="15" customHeight="1">
      <c r="A9" s="20" t="s">
        <v>192</v>
      </c>
      <c r="B9" s="64">
        <v>57.143</v>
      </c>
      <c r="C9" s="64">
        <v>57.14285714285714</v>
      </c>
      <c r="D9" s="64">
        <v>57.14285714285714</v>
      </c>
      <c r="E9" s="64">
        <v>7.143</v>
      </c>
      <c r="F9" s="64">
        <v>14.286</v>
      </c>
      <c r="G9" s="64">
        <v>14.285714285714285</v>
      </c>
      <c r="H9" s="64">
        <v>42.857</v>
      </c>
      <c r="I9" s="64">
        <v>42.857142857142854</v>
      </c>
      <c r="J9" s="64">
        <v>42.857142857142854</v>
      </c>
      <c r="K9" s="25"/>
      <c r="L9" s="25"/>
      <c r="M9" s="25"/>
    </row>
    <row r="10" spans="1:13" s="5" customFormat="1" ht="15" customHeight="1">
      <c r="A10" s="20" t="s">
        <v>193</v>
      </c>
      <c r="B10" s="64">
        <v>66.667</v>
      </c>
      <c r="C10" s="64">
        <v>66.66666666666666</v>
      </c>
      <c r="D10" s="64">
        <v>69.23076923076923</v>
      </c>
      <c r="E10" s="64">
        <v>0</v>
      </c>
      <c r="F10" s="64">
        <v>0</v>
      </c>
      <c r="G10" s="64">
        <v>0</v>
      </c>
      <c r="H10" s="64">
        <v>50</v>
      </c>
      <c r="I10" s="64">
        <v>50</v>
      </c>
      <c r="J10" s="64">
        <v>53.84615384615385</v>
      </c>
      <c r="K10" s="25"/>
      <c r="L10" s="25"/>
      <c r="M10" s="25"/>
    </row>
    <row r="11" spans="1:13" s="5" customFormat="1" ht="15" customHeight="1">
      <c r="A11" s="20" t="s">
        <v>142</v>
      </c>
      <c r="B11" s="64">
        <v>55.556</v>
      </c>
      <c r="C11" s="64">
        <v>55.55555555555556</v>
      </c>
      <c r="D11" s="64">
        <v>66.66666666666666</v>
      </c>
      <c r="E11" s="64">
        <v>0</v>
      </c>
      <c r="F11" s="64">
        <v>0</v>
      </c>
      <c r="G11" s="64">
        <v>0</v>
      </c>
      <c r="H11" s="64">
        <v>88.889</v>
      </c>
      <c r="I11" s="64">
        <v>88.88888888888889</v>
      </c>
      <c r="J11" s="64">
        <v>77.77777777777779</v>
      </c>
      <c r="K11" s="25"/>
      <c r="L11" s="25"/>
      <c r="M11" s="25"/>
    </row>
    <row r="12" spans="1:13" s="5" customFormat="1" ht="15" customHeight="1">
      <c r="A12" s="20" t="s">
        <v>194</v>
      </c>
      <c r="B12" s="64">
        <v>53.846</v>
      </c>
      <c r="C12" s="64">
        <v>53.84615384615385</v>
      </c>
      <c r="D12" s="64">
        <v>61.53846153846154</v>
      </c>
      <c r="E12" s="64">
        <v>7.692</v>
      </c>
      <c r="F12" s="64">
        <v>7.692</v>
      </c>
      <c r="G12" s="64">
        <v>7.6923076923076925</v>
      </c>
      <c r="H12" s="64">
        <v>84.615</v>
      </c>
      <c r="I12" s="64">
        <v>92.3076923076923</v>
      </c>
      <c r="J12" s="64">
        <v>92.3076923076923</v>
      </c>
      <c r="K12" s="25"/>
      <c r="L12" s="25"/>
      <c r="M12" s="25"/>
    </row>
    <row r="13" spans="1:13" s="5" customFormat="1" ht="15" customHeight="1">
      <c r="A13" s="20" t="s">
        <v>143</v>
      </c>
      <c r="B13" s="64">
        <v>50</v>
      </c>
      <c r="C13" s="64">
        <v>54.54545454545454</v>
      </c>
      <c r="D13" s="64">
        <v>63.63636363636363</v>
      </c>
      <c r="E13" s="64">
        <v>30</v>
      </c>
      <c r="F13" s="64">
        <v>27.273</v>
      </c>
      <c r="G13" s="64">
        <v>27.27272727272727</v>
      </c>
      <c r="H13" s="64">
        <v>50</v>
      </c>
      <c r="I13" s="64">
        <v>54.54545454545454</v>
      </c>
      <c r="J13" s="64">
        <v>54.54545454545454</v>
      </c>
      <c r="K13" s="25"/>
      <c r="L13" s="25"/>
      <c r="M13" s="25"/>
    </row>
    <row r="14" spans="1:13" s="5" customFormat="1" ht="15" customHeight="1">
      <c r="A14" s="20" t="s">
        <v>195</v>
      </c>
      <c r="B14" s="64">
        <v>40</v>
      </c>
      <c r="C14" s="64">
        <v>60</v>
      </c>
      <c r="D14" s="64">
        <v>69.23076923076923</v>
      </c>
      <c r="E14" s="64">
        <v>6.667</v>
      </c>
      <c r="F14" s="64">
        <v>6.667</v>
      </c>
      <c r="G14" s="64">
        <v>7.6923076923076925</v>
      </c>
      <c r="H14" s="64">
        <v>53.333</v>
      </c>
      <c r="I14" s="64">
        <v>53.333333333333336</v>
      </c>
      <c r="J14" s="64">
        <v>53.84615384615385</v>
      </c>
      <c r="K14" s="25"/>
      <c r="L14" s="25"/>
      <c r="M14" s="25"/>
    </row>
    <row r="15" spans="1:13" s="5" customFormat="1" ht="15" customHeight="1">
      <c r="A15" s="20" t="s">
        <v>144</v>
      </c>
      <c r="B15" s="64">
        <v>42.857</v>
      </c>
      <c r="C15" s="64">
        <v>35.714285714285715</v>
      </c>
      <c r="D15" s="64">
        <v>40</v>
      </c>
      <c r="E15" s="64">
        <v>0</v>
      </c>
      <c r="F15" s="64">
        <v>0</v>
      </c>
      <c r="G15" s="64">
        <v>0</v>
      </c>
      <c r="H15" s="64">
        <v>64.286</v>
      </c>
      <c r="I15" s="64">
        <v>64.28571428571429</v>
      </c>
      <c r="J15" s="64">
        <v>60</v>
      </c>
      <c r="K15" s="25"/>
      <c r="L15" s="25"/>
      <c r="M15" s="25"/>
    </row>
    <row r="16" spans="1:13" s="5" customFormat="1" ht="15" customHeight="1">
      <c r="A16" s="20" t="s">
        <v>145</v>
      </c>
      <c r="B16" s="64">
        <v>40</v>
      </c>
      <c r="C16" s="64">
        <v>60</v>
      </c>
      <c r="D16" s="64">
        <v>80</v>
      </c>
      <c r="E16" s="64">
        <v>20</v>
      </c>
      <c r="F16" s="64">
        <v>20</v>
      </c>
      <c r="G16" s="64">
        <v>20</v>
      </c>
      <c r="H16" s="64">
        <v>0</v>
      </c>
      <c r="I16" s="64">
        <v>0</v>
      </c>
      <c r="J16" s="64">
        <v>0</v>
      </c>
      <c r="K16" s="25"/>
      <c r="L16" s="25"/>
      <c r="M16" s="25"/>
    </row>
    <row r="17" spans="1:13" s="5" customFormat="1" ht="15" customHeight="1">
      <c r="A17" s="20" t="s">
        <v>196</v>
      </c>
      <c r="B17" s="64">
        <v>45.455</v>
      </c>
      <c r="C17" s="64">
        <v>43.47826086956522</v>
      </c>
      <c r="D17" s="64">
        <v>44</v>
      </c>
      <c r="E17" s="64">
        <v>0</v>
      </c>
      <c r="F17" s="64">
        <v>0</v>
      </c>
      <c r="G17" s="64">
        <v>0</v>
      </c>
      <c r="H17" s="64">
        <v>68.182</v>
      </c>
      <c r="I17" s="64">
        <v>65.21739130434783</v>
      </c>
      <c r="J17" s="64">
        <v>60</v>
      </c>
      <c r="K17" s="25"/>
      <c r="L17" s="25"/>
      <c r="M17" s="25"/>
    </row>
    <row r="18" spans="1:13" s="4" customFormat="1" ht="19.5" customHeight="1">
      <c r="A18" s="21" t="s">
        <v>146</v>
      </c>
      <c r="B18" s="66">
        <v>50</v>
      </c>
      <c r="C18" s="66">
        <v>50</v>
      </c>
      <c r="D18" s="66">
        <v>57.14285714285714</v>
      </c>
      <c r="E18" s="66">
        <v>5</v>
      </c>
      <c r="F18" s="66">
        <v>4.545</v>
      </c>
      <c r="G18" s="66">
        <v>4.761904761904762</v>
      </c>
      <c r="H18" s="66">
        <v>65</v>
      </c>
      <c r="I18" s="66">
        <v>68.18181818181817</v>
      </c>
      <c r="J18" s="66">
        <v>61.904761904761905</v>
      </c>
      <c r="K18" s="25"/>
      <c r="L18" s="25"/>
      <c r="M18" s="25"/>
    </row>
    <row r="19" spans="1:13" s="5" customFormat="1" ht="15" customHeight="1">
      <c r="A19" s="20" t="s">
        <v>197</v>
      </c>
      <c r="B19" s="64">
        <v>60</v>
      </c>
      <c r="C19" s="64">
        <v>54.54545454545454</v>
      </c>
      <c r="D19" s="64">
        <v>62.5</v>
      </c>
      <c r="E19" s="64">
        <v>10</v>
      </c>
      <c r="F19" s="64">
        <v>9.091</v>
      </c>
      <c r="G19" s="64">
        <v>12.5</v>
      </c>
      <c r="H19" s="64">
        <v>80</v>
      </c>
      <c r="I19" s="64">
        <v>81.81818181818183</v>
      </c>
      <c r="J19" s="64">
        <v>75</v>
      </c>
      <c r="K19" s="25"/>
      <c r="L19" s="25"/>
      <c r="M19" s="25"/>
    </row>
    <row r="20" spans="1:13" s="5" customFormat="1" ht="15" customHeight="1">
      <c r="A20" s="20" t="s">
        <v>147</v>
      </c>
      <c r="B20" s="64">
        <v>100</v>
      </c>
      <c r="C20" s="64">
        <v>100</v>
      </c>
      <c r="D20" s="64">
        <v>100</v>
      </c>
      <c r="E20" s="64">
        <v>0</v>
      </c>
      <c r="F20" s="64">
        <v>0</v>
      </c>
      <c r="G20" s="64">
        <v>0</v>
      </c>
      <c r="H20" s="64">
        <v>50</v>
      </c>
      <c r="I20" s="64">
        <v>50</v>
      </c>
      <c r="J20" s="64">
        <v>50</v>
      </c>
      <c r="K20" s="25"/>
      <c r="L20" s="25"/>
      <c r="M20" s="25"/>
    </row>
    <row r="21" spans="1:13" s="5" customFormat="1" ht="15" customHeight="1">
      <c r="A21" s="20" t="s">
        <v>198</v>
      </c>
      <c r="B21" s="64">
        <v>25</v>
      </c>
      <c r="C21" s="64">
        <v>33.33333333333333</v>
      </c>
      <c r="D21" s="64">
        <v>45.45454545454545</v>
      </c>
      <c r="E21" s="64">
        <v>0</v>
      </c>
      <c r="F21" s="64">
        <v>0</v>
      </c>
      <c r="G21" s="64">
        <v>0</v>
      </c>
      <c r="H21" s="64">
        <v>50</v>
      </c>
      <c r="I21" s="64">
        <v>55.55555555555556</v>
      </c>
      <c r="J21" s="64">
        <v>54.54545454545454</v>
      </c>
      <c r="K21" s="25"/>
      <c r="L21" s="25"/>
      <c r="M21" s="25"/>
    </row>
    <row r="22" spans="1:13" s="44" customFormat="1" ht="19.5" customHeight="1">
      <c r="A22" s="22" t="s">
        <v>199</v>
      </c>
      <c r="B22" s="68">
        <v>50</v>
      </c>
      <c r="C22" s="68">
        <v>52.348993288590606</v>
      </c>
      <c r="D22" s="68">
        <v>56.209150326797385</v>
      </c>
      <c r="E22" s="68">
        <v>6.164</v>
      </c>
      <c r="F22" s="68">
        <v>6.667</v>
      </c>
      <c r="G22" s="68">
        <v>6.535947712418301</v>
      </c>
      <c r="H22" s="68">
        <v>61.644</v>
      </c>
      <c r="I22" s="68">
        <v>62.4</v>
      </c>
      <c r="J22" s="68">
        <v>60.78431372549019</v>
      </c>
      <c r="K22" s="25"/>
      <c r="L22" s="25"/>
      <c r="M22" s="25"/>
    </row>
    <row r="23" spans="1:13" s="4" customFormat="1" ht="19.5" customHeight="1">
      <c r="A23" s="23" t="s">
        <v>150</v>
      </c>
      <c r="D23" s="324"/>
      <c r="G23" s="322"/>
      <c r="J23" s="322"/>
      <c r="K23" s="25"/>
      <c r="L23" s="25"/>
      <c r="M23" s="25"/>
    </row>
    <row r="24" spans="1:13" s="5" customFormat="1" ht="15" customHeight="1">
      <c r="A24" s="20" t="s">
        <v>200</v>
      </c>
      <c r="B24" s="64">
        <v>68.571</v>
      </c>
      <c r="C24" s="64">
        <v>71.42857142857143</v>
      </c>
      <c r="D24" s="64">
        <v>71.42857142857143</v>
      </c>
      <c r="E24" s="64">
        <v>5.714</v>
      </c>
      <c r="F24" s="64">
        <v>5.714</v>
      </c>
      <c r="G24" s="64">
        <v>5.714285714285714</v>
      </c>
      <c r="H24" s="64">
        <v>60</v>
      </c>
      <c r="I24" s="64">
        <v>60</v>
      </c>
      <c r="J24" s="64">
        <v>60</v>
      </c>
      <c r="K24" s="25"/>
      <c r="L24" s="25"/>
      <c r="M24" s="25"/>
    </row>
    <row r="25" spans="1:13" s="5" customFormat="1" ht="15" customHeight="1">
      <c r="A25" s="20" t="s">
        <v>201</v>
      </c>
      <c r="D25" s="64"/>
      <c r="G25" s="64"/>
      <c r="J25" s="64"/>
      <c r="K25" s="25"/>
      <c r="L25" s="25"/>
      <c r="M25" s="25"/>
    </row>
    <row r="26" spans="1:13" s="5" customFormat="1" ht="15" customHeight="1">
      <c r="A26" s="24" t="s">
        <v>151</v>
      </c>
      <c r="B26" s="64">
        <v>30</v>
      </c>
      <c r="C26" s="64">
        <v>40</v>
      </c>
      <c r="D26" s="64">
        <v>35.714285714285715</v>
      </c>
      <c r="E26" s="64">
        <v>10</v>
      </c>
      <c r="F26" s="64">
        <v>10</v>
      </c>
      <c r="G26" s="64">
        <v>14.285714285714285</v>
      </c>
      <c r="H26" s="64">
        <v>70</v>
      </c>
      <c r="I26" s="64">
        <v>70</v>
      </c>
      <c r="J26" s="64">
        <v>71.42857142857143</v>
      </c>
      <c r="K26" s="25"/>
      <c r="L26" s="25"/>
      <c r="M26" s="25"/>
    </row>
    <row r="27" spans="1:13" s="5" customFormat="1" ht="15" customHeight="1">
      <c r="A27" s="24" t="s">
        <v>152</v>
      </c>
      <c r="B27" s="64">
        <v>27.273</v>
      </c>
      <c r="C27" s="64">
        <v>46.666666666666664</v>
      </c>
      <c r="D27" s="64">
        <v>60</v>
      </c>
      <c r="E27" s="64">
        <v>9.091</v>
      </c>
      <c r="F27" s="64">
        <v>6.667</v>
      </c>
      <c r="G27" s="64">
        <v>0</v>
      </c>
      <c r="H27" s="64">
        <v>63.636</v>
      </c>
      <c r="I27" s="64">
        <v>73.33333333333333</v>
      </c>
      <c r="J27" s="64">
        <v>73.33333333333333</v>
      </c>
      <c r="K27" s="25"/>
      <c r="L27" s="25"/>
      <c r="M27" s="25"/>
    </row>
    <row r="28" spans="1:13" s="5" customFormat="1" ht="15" customHeight="1">
      <c r="A28" s="24" t="s">
        <v>153</v>
      </c>
      <c r="B28" s="64">
        <v>53.846</v>
      </c>
      <c r="C28" s="64">
        <v>53.84615384615385</v>
      </c>
      <c r="D28" s="64">
        <v>52.94117647058824</v>
      </c>
      <c r="E28" s="64">
        <v>0</v>
      </c>
      <c r="F28" s="64">
        <v>0</v>
      </c>
      <c r="G28" s="64">
        <v>0</v>
      </c>
      <c r="H28" s="64">
        <v>76.923</v>
      </c>
      <c r="I28" s="64">
        <v>61.53846153846154</v>
      </c>
      <c r="J28" s="64">
        <v>58.82352941176471</v>
      </c>
      <c r="K28" s="25"/>
      <c r="L28" s="25"/>
      <c r="M28" s="25"/>
    </row>
    <row r="29" spans="1:13" s="5" customFormat="1" ht="15" customHeight="1">
      <c r="A29" s="24" t="s">
        <v>154</v>
      </c>
      <c r="B29" s="64">
        <v>46.753</v>
      </c>
      <c r="C29" s="64">
        <v>46.05263157894737</v>
      </c>
      <c r="D29" s="64">
        <v>52.77777777777778</v>
      </c>
      <c r="E29" s="64">
        <v>6.494</v>
      </c>
      <c r="F29" s="64">
        <v>7.792</v>
      </c>
      <c r="G29" s="64">
        <v>8.333333333333332</v>
      </c>
      <c r="H29" s="64">
        <v>58.442</v>
      </c>
      <c r="I29" s="64">
        <v>60.526315789473685</v>
      </c>
      <c r="J29" s="64">
        <v>56.94444444444444</v>
      </c>
      <c r="K29" s="25"/>
      <c r="L29" s="25"/>
      <c r="M29" s="25"/>
    </row>
    <row r="30" spans="1:13" s="4" customFormat="1" ht="19.5" customHeight="1">
      <c r="A30" s="22" t="s">
        <v>199</v>
      </c>
      <c r="B30" s="68">
        <v>50</v>
      </c>
      <c r="C30" s="68">
        <v>52.3</v>
      </c>
      <c r="D30" s="68">
        <v>56.209150326797385</v>
      </c>
      <c r="E30" s="68">
        <v>6.164</v>
      </c>
      <c r="F30" s="68">
        <v>6.667</v>
      </c>
      <c r="G30" s="68">
        <v>6.535947712418301</v>
      </c>
      <c r="H30" s="68">
        <v>61.644</v>
      </c>
      <c r="I30" s="68">
        <v>62.4</v>
      </c>
      <c r="J30" s="68">
        <v>60.78431372549019</v>
      </c>
      <c r="K30" s="25"/>
      <c r="L30" s="25"/>
      <c r="M30" s="25"/>
    </row>
    <row r="31" ht="11.25">
      <c r="A31" s="1" t="s">
        <v>272</v>
      </c>
    </row>
    <row r="32" spans="2:10" ht="11.25">
      <c r="B32" s="16"/>
      <c r="C32" s="16"/>
      <c r="D32" s="16"/>
      <c r="E32" s="16"/>
      <c r="F32" s="16"/>
      <c r="G32" s="16"/>
      <c r="H32" s="16"/>
      <c r="I32" s="16"/>
      <c r="J32" s="16"/>
    </row>
    <row r="33" spans="2:10" ht="11.25">
      <c r="B33" s="16"/>
      <c r="C33" s="16"/>
      <c r="D33" s="16"/>
      <c r="E33" s="16"/>
      <c r="F33" s="16"/>
      <c r="G33" s="16"/>
      <c r="H33" s="16"/>
      <c r="I33" s="16"/>
      <c r="J33" s="16"/>
    </row>
    <row r="34" spans="1:3" ht="11.25">
      <c r="A34" s="7"/>
      <c r="B34" s="7"/>
      <c r="C34" s="7"/>
    </row>
    <row r="35" spans="1:3" ht="11.25">
      <c r="A35" s="7"/>
      <c r="B35" s="7"/>
      <c r="C35" s="7"/>
    </row>
    <row r="36" spans="1:3" ht="11.25">
      <c r="A36" s="7"/>
      <c r="B36" s="7"/>
      <c r="C36" s="7"/>
    </row>
    <row r="37" spans="1:6" ht="11.25">
      <c r="A37" s="7"/>
      <c r="B37" s="7"/>
      <c r="C37" s="7"/>
      <c r="F37" s="231"/>
    </row>
  </sheetData>
  <sheetProtection/>
  <mergeCells count="5">
    <mergeCell ref="B5:D5"/>
    <mergeCell ref="E5:G5"/>
    <mergeCell ref="H5:J5"/>
    <mergeCell ref="A2:G2"/>
    <mergeCell ref="A3:G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1.xml><?xml version="1.0" encoding="utf-8"?>
<worksheet xmlns="http://schemas.openxmlformats.org/spreadsheetml/2006/main" xmlns:r="http://schemas.openxmlformats.org/officeDocument/2006/relationships">
  <dimension ref="A2:J56"/>
  <sheetViews>
    <sheetView showGridLines="0" zoomScalePageLayoutView="0" workbookViewId="0" topLeftCell="A1">
      <selection activeCell="A1" sqref="A1"/>
    </sheetView>
  </sheetViews>
  <sheetFormatPr defaultColWidth="11.57421875" defaultRowHeight="12.75"/>
  <cols>
    <col min="1" max="1" width="60.7109375" style="1" customWidth="1"/>
    <col min="2" max="3" width="10.7109375" style="1" customWidth="1"/>
    <col min="4" max="7" width="10.7109375" style="8" customWidth="1"/>
    <col min="8" max="16384" width="11.57421875" style="1" customWidth="1"/>
  </cols>
  <sheetData>
    <row r="1" ht="18" customHeight="1"/>
    <row r="2" spans="1:8" s="10" customFormat="1" ht="16.5" customHeight="1">
      <c r="A2" s="578"/>
      <c r="B2" s="578"/>
      <c r="C2" s="578"/>
      <c r="D2" s="578"/>
      <c r="E2" s="578"/>
      <c r="F2" s="578"/>
      <c r="G2" s="578"/>
      <c r="H2" s="17"/>
    </row>
    <row r="3" spans="1:8" s="10" customFormat="1" ht="18" customHeight="1">
      <c r="A3" s="376" t="s">
        <v>499</v>
      </c>
      <c r="B3" s="376"/>
      <c r="C3" s="376"/>
      <c r="D3" s="376"/>
      <c r="E3" s="376"/>
      <c r="F3" s="651" t="s">
        <v>105</v>
      </c>
      <c r="G3" s="651"/>
      <c r="H3" s="378"/>
    </row>
    <row r="4" spans="1:7" ht="9.75" customHeight="1">
      <c r="A4" s="36"/>
      <c r="C4" s="8"/>
      <c r="G4" s="45"/>
    </row>
    <row r="5" spans="1:7" s="36" customFormat="1" ht="63.75" customHeight="1">
      <c r="A5" s="27" t="s">
        <v>190</v>
      </c>
      <c r="B5" s="549" t="s">
        <v>106</v>
      </c>
      <c r="C5" s="549"/>
      <c r="D5" s="549"/>
      <c r="E5" s="549" t="s">
        <v>107</v>
      </c>
      <c r="F5" s="549"/>
      <c r="G5" s="549"/>
    </row>
    <row r="6" spans="1:7" ht="16.5" customHeight="1">
      <c r="A6" s="28"/>
      <c r="B6" s="18">
        <v>2012</v>
      </c>
      <c r="C6" s="18">
        <v>2011</v>
      </c>
      <c r="D6" s="18">
        <v>2010</v>
      </c>
      <c r="E6" s="18">
        <v>2012</v>
      </c>
      <c r="F6" s="18">
        <v>2011</v>
      </c>
      <c r="G6" s="18">
        <v>2010</v>
      </c>
    </row>
    <row r="7" spans="1:10" s="4" customFormat="1" ht="19.5" customHeight="1">
      <c r="A7" s="19" t="s">
        <v>140</v>
      </c>
      <c r="B7" s="322">
        <v>89.683</v>
      </c>
      <c r="C7" s="322">
        <v>89.76377952755905</v>
      </c>
      <c r="D7" s="322">
        <v>84.84848484848484</v>
      </c>
      <c r="E7" s="322">
        <v>96.825</v>
      </c>
      <c r="F7" s="322">
        <v>96.8503937007874</v>
      </c>
      <c r="G7" s="322">
        <v>96.96969696969697</v>
      </c>
      <c r="H7" s="1"/>
      <c r="I7" s="1"/>
      <c r="J7" s="1"/>
    </row>
    <row r="8" spans="1:10" s="5" customFormat="1" ht="15" customHeight="1">
      <c r="A8" s="20" t="s">
        <v>141</v>
      </c>
      <c r="B8" s="64">
        <v>75</v>
      </c>
      <c r="C8" s="64">
        <v>81.81818181818183</v>
      </c>
      <c r="D8" s="64">
        <v>78.57142857142857</v>
      </c>
      <c r="E8" s="64">
        <v>91.667</v>
      </c>
      <c r="F8" s="64">
        <v>90.9090909090909</v>
      </c>
      <c r="G8" s="64">
        <v>92.85714285714286</v>
      </c>
      <c r="H8" s="1"/>
      <c r="I8" s="1"/>
      <c r="J8" s="1"/>
    </row>
    <row r="9" spans="1:10" s="5" customFormat="1" ht="15" customHeight="1">
      <c r="A9" s="20" t="s">
        <v>192</v>
      </c>
      <c r="B9" s="64">
        <v>100</v>
      </c>
      <c r="C9" s="64">
        <v>100</v>
      </c>
      <c r="D9" s="64">
        <v>92.85714285714286</v>
      </c>
      <c r="E9" s="64">
        <v>100</v>
      </c>
      <c r="F9" s="64">
        <v>100</v>
      </c>
      <c r="G9" s="64">
        <v>100</v>
      </c>
      <c r="H9" s="1"/>
      <c r="I9" s="1"/>
      <c r="J9" s="1"/>
    </row>
    <row r="10" spans="1:10" s="5" customFormat="1" ht="15" customHeight="1">
      <c r="A10" s="20" t="s">
        <v>193</v>
      </c>
      <c r="B10" s="64">
        <v>91.667</v>
      </c>
      <c r="C10" s="64">
        <v>91.66666666666666</v>
      </c>
      <c r="D10" s="64">
        <v>84.61538461538461</v>
      </c>
      <c r="E10" s="64">
        <v>100</v>
      </c>
      <c r="F10" s="64">
        <v>100</v>
      </c>
      <c r="G10" s="64">
        <v>100</v>
      </c>
      <c r="H10" s="1"/>
      <c r="I10" s="1"/>
      <c r="J10" s="1"/>
    </row>
    <row r="11" spans="1:10" s="5" customFormat="1" ht="15" customHeight="1">
      <c r="A11" s="20" t="s">
        <v>142</v>
      </c>
      <c r="B11" s="64">
        <v>100</v>
      </c>
      <c r="C11" s="64">
        <v>100</v>
      </c>
      <c r="D11" s="64">
        <v>100</v>
      </c>
      <c r="E11" s="64">
        <v>100</v>
      </c>
      <c r="F11" s="64">
        <v>100</v>
      </c>
      <c r="G11" s="64">
        <v>100</v>
      </c>
      <c r="H11" s="1"/>
      <c r="I11" s="1"/>
      <c r="J11" s="1"/>
    </row>
    <row r="12" spans="1:10" s="5" customFormat="1" ht="15" customHeight="1">
      <c r="A12" s="20" t="s">
        <v>194</v>
      </c>
      <c r="B12" s="64">
        <v>92.308</v>
      </c>
      <c r="C12" s="64">
        <v>92.3076923076923</v>
      </c>
      <c r="D12" s="64">
        <v>84.61538461538461</v>
      </c>
      <c r="E12" s="64">
        <v>100</v>
      </c>
      <c r="F12" s="64">
        <v>100</v>
      </c>
      <c r="G12" s="64">
        <v>100</v>
      </c>
      <c r="H12" s="1"/>
      <c r="I12" s="1"/>
      <c r="J12" s="1"/>
    </row>
    <row r="13" spans="1:10" s="5" customFormat="1" ht="15" customHeight="1">
      <c r="A13" s="20" t="s">
        <v>143</v>
      </c>
      <c r="B13" s="64">
        <v>80</v>
      </c>
      <c r="C13" s="64">
        <v>81.81818181818183</v>
      </c>
      <c r="D13" s="64">
        <v>81.81818181818183</v>
      </c>
      <c r="E13" s="64">
        <v>90</v>
      </c>
      <c r="F13" s="64">
        <v>90.9090909090909</v>
      </c>
      <c r="G13" s="64">
        <v>90.9090909090909</v>
      </c>
      <c r="H13" s="1"/>
      <c r="I13" s="1"/>
      <c r="J13" s="1"/>
    </row>
    <row r="14" spans="1:10" s="5" customFormat="1" ht="15" customHeight="1">
      <c r="A14" s="20" t="s">
        <v>195</v>
      </c>
      <c r="B14" s="64">
        <v>93.333</v>
      </c>
      <c r="C14" s="64">
        <v>93.33333333333333</v>
      </c>
      <c r="D14" s="64">
        <v>92.3076923076923</v>
      </c>
      <c r="E14" s="64">
        <v>100</v>
      </c>
      <c r="F14" s="64">
        <v>100</v>
      </c>
      <c r="G14" s="64">
        <v>100</v>
      </c>
      <c r="H14" s="1"/>
      <c r="I14" s="1"/>
      <c r="J14" s="1"/>
    </row>
    <row r="15" spans="1:10" s="5" customFormat="1" ht="15" customHeight="1">
      <c r="A15" s="20" t="s">
        <v>144</v>
      </c>
      <c r="B15" s="64">
        <v>85.714</v>
      </c>
      <c r="C15" s="64">
        <v>85.71428571428571</v>
      </c>
      <c r="D15" s="64">
        <v>86.66666666666667</v>
      </c>
      <c r="E15" s="64">
        <v>100</v>
      </c>
      <c r="F15" s="64">
        <v>100</v>
      </c>
      <c r="G15" s="64">
        <v>100</v>
      </c>
      <c r="H15" s="1"/>
      <c r="I15" s="1"/>
      <c r="J15" s="1"/>
    </row>
    <row r="16" spans="1:10" s="5" customFormat="1" ht="15" customHeight="1">
      <c r="A16" s="20" t="s">
        <v>145</v>
      </c>
      <c r="B16" s="64">
        <v>100</v>
      </c>
      <c r="C16" s="64">
        <v>100</v>
      </c>
      <c r="D16" s="64">
        <v>100</v>
      </c>
      <c r="E16" s="64">
        <v>100</v>
      </c>
      <c r="F16" s="64">
        <v>100</v>
      </c>
      <c r="G16" s="64">
        <v>100</v>
      </c>
      <c r="H16" s="1"/>
      <c r="I16" s="1"/>
      <c r="J16" s="1"/>
    </row>
    <row r="17" spans="1:10" s="5" customFormat="1" ht="15" customHeight="1">
      <c r="A17" s="20" t="s">
        <v>196</v>
      </c>
      <c r="B17" s="64">
        <v>86.364</v>
      </c>
      <c r="C17" s="64">
        <v>82.6086956521739</v>
      </c>
      <c r="D17" s="64">
        <v>72</v>
      </c>
      <c r="E17" s="64">
        <v>90.909</v>
      </c>
      <c r="F17" s="64">
        <v>91.30434782608695</v>
      </c>
      <c r="G17" s="64">
        <v>92</v>
      </c>
      <c r="H17" s="1"/>
      <c r="I17" s="1"/>
      <c r="J17" s="1"/>
    </row>
    <row r="18" spans="1:10" s="4" customFormat="1" ht="19.5" customHeight="1">
      <c r="A18" s="21" t="s">
        <v>146</v>
      </c>
      <c r="B18" s="66">
        <v>85</v>
      </c>
      <c r="C18" s="323">
        <v>81.81818181818183</v>
      </c>
      <c r="D18" s="323">
        <v>80.95238095238095</v>
      </c>
      <c r="E18" s="66">
        <v>95</v>
      </c>
      <c r="F18" s="66">
        <v>95.45454545454545</v>
      </c>
      <c r="G18" s="66">
        <v>95.23809523809523</v>
      </c>
      <c r="H18" s="1"/>
      <c r="I18" s="1"/>
      <c r="J18" s="1"/>
    </row>
    <row r="19" spans="1:10" s="5" customFormat="1" ht="15" customHeight="1">
      <c r="A19" s="20" t="s">
        <v>197</v>
      </c>
      <c r="B19" s="64">
        <v>100</v>
      </c>
      <c r="C19" s="64">
        <v>90.9090909090909</v>
      </c>
      <c r="D19" s="64">
        <v>100</v>
      </c>
      <c r="E19" s="64">
        <v>100</v>
      </c>
      <c r="F19" s="64">
        <v>100</v>
      </c>
      <c r="G19" s="64">
        <v>100</v>
      </c>
      <c r="H19" s="1"/>
      <c r="I19" s="1"/>
      <c r="J19" s="1"/>
    </row>
    <row r="20" spans="1:10" s="5" customFormat="1" ht="15" customHeight="1">
      <c r="A20" s="20" t="s">
        <v>147</v>
      </c>
      <c r="B20" s="64">
        <v>100</v>
      </c>
      <c r="C20" s="64">
        <v>100</v>
      </c>
      <c r="D20" s="64">
        <v>100</v>
      </c>
      <c r="E20" s="64">
        <v>100</v>
      </c>
      <c r="F20" s="64">
        <v>100</v>
      </c>
      <c r="G20" s="64">
        <v>100</v>
      </c>
      <c r="H20" s="1"/>
      <c r="I20" s="1"/>
      <c r="J20" s="1"/>
    </row>
    <row r="21" spans="1:10" s="5" customFormat="1" ht="15" customHeight="1">
      <c r="A21" s="20" t="s">
        <v>198</v>
      </c>
      <c r="B21" s="64">
        <v>62.5</v>
      </c>
      <c r="C21" s="64">
        <v>66.66666666666666</v>
      </c>
      <c r="D21" s="64">
        <v>63.63636363636363</v>
      </c>
      <c r="E21" s="64">
        <v>87.5</v>
      </c>
      <c r="F21" s="64">
        <v>88.88888888888889</v>
      </c>
      <c r="G21" s="64">
        <v>90.9090909090909</v>
      </c>
      <c r="H21" s="1"/>
      <c r="I21" s="1"/>
      <c r="J21" s="1"/>
    </row>
    <row r="22" spans="1:10" s="4" customFormat="1" ht="19.5" customHeight="1">
      <c r="A22" s="22" t="s">
        <v>199</v>
      </c>
      <c r="B22" s="68">
        <v>89.041</v>
      </c>
      <c r="C22" s="68">
        <v>88.6</v>
      </c>
      <c r="D22" s="68">
        <v>84.31372549019608</v>
      </c>
      <c r="E22" s="68">
        <v>96.575</v>
      </c>
      <c r="F22" s="68">
        <v>96.64429530201343</v>
      </c>
      <c r="G22" s="68">
        <v>96.73202614379085</v>
      </c>
      <c r="H22" s="1"/>
      <c r="I22" s="1"/>
      <c r="J22" s="1"/>
    </row>
    <row r="23" spans="1:10" s="5" customFormat="1" ht="19.5" customHeight="1">
      <c r="A23" s="23" t="s">
        <v>150</v>
      </c>
      <c r="B23" s="173"/>
      <c r="C23" s="173"/>
      <c r="D23" s="173"/>
      <c r="E23" s="173"/>
      <c r="F23" s="173"/>
      <c r="G23" s="322"/>
      <c r="H23" s="1"/>
      <c r="I23" s="1"/>
      <c r="J23" s="1"/>
    </row>
    <row r="24" spans="1:10" s="5" customFormat="1" ht="15" customHeight="1">
      <c r="A24" s="20" t="s">
        <v>200</v>
      </c>
      <c r="B24" s="64">
        <v>100</v>
      </c>
      <c r="C24" s="64">
        <v>100</v>
      </c>
      <c r="D24" s="64">
        <v>97.14285714285714</v>
      </c>
      <c r="E24" s="64">
        <v>100</v>
      </c>
      <c r="F24" s="64">
        <v>100</v>
      </c>
      <c r="G24" s="64">
        <v>100</v>
      </c>
      <c r="H24" s="1"/>
      <c r="I24" s="1"/>
      <c r="J24" s="1"/>
    </row>
    <row r="25" spans="1:10" s="5" customFormat="1" ht="15" customHeight="1">
      <c r="A25" s="20" t="s">
        <v>201</v>
      </c>
      <c r="B25" s="64"/>
      <c r="C25" s="64"/>
      <c r="D25" s="64"/>
      <c r="E25" s="64"/>
      <c r="F25" s="64"/>
      <c r="G25" s="64"/>
      <c r="H25" s="1"/>
      <c r="I25" s="1"/>
      <c r="J25" s="1"/>
    </row>
    <row r="26" spans="1:10" s="5" customFormat="1" ht="15" customHeight="1">
      <c r="A26" s="24" t="s">
        <v>151</v>
      </c>
      <c r="B26" s="64">
        <v>80</v>
      </c>
      <c r="C26" s="64">
        <v>70</v>
      </c>
      <c r="D26" s="64">
        <v>85.71428571428571</v>
      </c>
      <c r="E26" s="64">
        <v>100</v>
      </c>
      <c r="F26" s="64">
        <v>100</v>
      </c>
      <c r="G26" s="64">
        <v>100</v>
      </c>
      <c r="H26" s="1"/>
      <c r="I26" s="1"/>
      <c r="J26" s="1"/>
    </row>
    <row r="27" spans="1:10" s="5" customFormat="1" ht="15" customHeight="1">
      <c r="A27" s="24" t="s">
        <v>152</v>
      </c>
      <c r="B27" s="64">
        <v>100</v>
      </c>
      <c r="C27" s="64">
        <v>100</v>
      </c>
      <c r="D27" s="64">
        <v>100</v>
      </c>
      <c r="E27" s="64">
        <v>100</v>
      </c>
      <c r="F27" s="64">
        <v>100</v>
      </c>
      <c r="G27" s="64">
        <v>100</v>
      </c>
      <c r="H27" s="1"/>
      <c r="I27" s="1"/>
      <c r="J27" s="1"/>
    </row>
    <row r="28" spans="1:10" s="5" customFormat="1" ht="15" customHeight="1">
      <c r="A28" s="24" t="s">
        <v>153</v>
      </c>
      <c r="B28" s="64">
        <v>100</v>
      </c>
      <c r="C28" s="64">
        <v>100</v>
      </c>
      <c r="D28" s="64">
        <v>88.23529411764706</v>
      </c>
      <c r="E28" s="64">
        <v>100</v>
      </c>
      <c r="F28" s="64">
        <v>100</v>
      </c>
      <c r="G28" s="64">
        <v>100</v>
      </c>
      <c r="H28" s="1"/>
      <c r="I28" s="1"/>
      <c r="J28" s="1"/>
    </row>
    <row r="29" spans="1:10" s="5" customFormat="1" ht="15" customHeight="1">
      <c r="A29" s="24" t="s">
        <v>154</v>
      </c>
      <c r="B29" s="64">
        <v>81.818</v>
      </c>
      <c r="C29" s="64">
        <v>81.57894736842105</v>
      </c>
      <c r="D29" s="64">
        <v>73.61111111111111</v>
      </c>
      <c r="E29" s="64">
        <v>93.506</v>
      </c>
      <c r="F29" s="64">
        <v>93.42105263157895</v>
      </c>
      <c r="G29" s="64">
        <v>93.05555555555556</v>
      </c>
      <c r="H29" s="1"/>
      <c r="I29" s="1"/>
      <c r="J29" s="1"/>
    </row>
    <row r="30" spans="1:10" s="4" customFormat="1" ht="19.5" customHeight="1">
      <c r="A30" s="22" t="s">
        <v>199</v>
      </c>
      <c r="B30" s="68">
        <v>89.041</v>
      </c>
      <c r="C30" s="68">
        <v>88.6</v>
      </c>
      <c r="D30" s="68">
        <v>84.31372549019608</v>
      </c>
      <c r="E30" s="68">
        <v>96.575</v>
      </c>
      <c r="F30" s="68">
        <v>96.64429530201343</v>
      </c>
      <c r="G30" s="68">
        <v>96.73202614379085</v>
      </c>
      <c r="H30" s="1"/>
      <c r="I30" s="1"/>
      <c r="J30" s="1"/>
    </row>
    <row r="31" spans="1:5" ht="11.25">
      <c r="A31" s="1" t="s">
        <v>272</v>
      </c>
      <c r="E31" s="1"/>
    </row>
    <row r="32" spans="2:7" ht="11.25">
      <c r="B32" s="16"/>
      <c r="C32" s="16"/>
      <c r="D32" s="16"/>
      <c r="E32" s="16"/>
      <c r="F32" s="16"/>
      <c r="G32" s="16"/>
    </row>
    <row r="33" spans="4:9" ht="11.25">
      <c r="D33" s="16"/>
      <c r="E33" s="16"/>
      <c r="F33" s="16"/>
      <c r="G33" s="16"/>
      <c r="H33" s="16"/>
      <c r="I33" s="16"/>
    </row>
    <row r="34" spans="1:3" ht="11.25">
      <c r="A34" s="7"/>
      <c r="B34" s="7"/>
      <c r="C34" s="7"/>
    </row>
    <row r="35" spans="1:3" ht="11.25">
      <c r="A35" s="7"/>
      <c r="B35" s="7"/>
      <c r="C35" s="7"/>
    </row>
    <row r="36" spans="1:3" ht="11.25">
      <c r="A36" s="7"/>
      <c r="B36" s="7"/>
      <c r="C36" s="7"/>
    </row>
    <row r="37" spans="1:6" ht="11.25">
      <c r="A37" s="7"/>
      <c r="B37" s="7"/>
      <c r="C37" s="7"/>
      <c r="F37" s="232"/>
    </row>
    <row r="44" spans="4:7" ht="11.25">
      <c r="D44" s="233"/>
      <c r="E44" s="233"/>
      <c r="F44" s="233"/>
      <c r="G44" s="233"/>
    </row>
    <row r="48" spans="4:7" ht="11.25">
      <c r="D48" s="233"/>
      <c r="E48" s="233"/>
      <c r="F48" s="233"/>
      <c r="G48" s="233"/>
    </row>
    <row r="56" spans="4:7" ht="11.25">
      <c r="D56" s="233"/>
      <c r="E56" s="233"/>
      <c r="F56" s="233"/>
      <c r="G56" s="233"/>
    </row>
  </sheetData>
  <sheetProtection/>
  <mergeCells count="4">
    <mergeCell ref="B5:D5"/>
    <mergeCell ref="E5:G5"/>
    <mergeCell ref="A2:G2"/>
    <mergeCell ref="F3:G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2.xml><?xml version="1.0" encoding="utf-8"?>
<worksheet xmlns="http://schemas.openxmlformats.org/spreadsheetml/2006/main" xmlns:r="http://schemas.openxmlformats.org/officeDocument/2006/relationships">
  <dimension ref="A2:S58"/>
  <sheetViews>
    <sheetView showGridLines="0" zoomScaleSheetLayoutView="100" zoomScalePageLayoutView="0" workbookViewId="0" topLeftCell="A1">
      <selection activeCell="A1" sqref="A1"/>
    </sheetView>
  </sheetViews>
  <sheetFormatPr defaultColWidth="11.57421875" defaultRowHeight="12.75"/>
  <cols>
    <col min="1" max="1" width="60.7109375" style="5" customWidth="1"/>
    <col min="2" max="3" width="6.421875" style="234" customWidth="1"/>
    <col min="4" max="4" width="6.421875" style="235" customWidth="1"/>
    <col min="5" max="10" width="6.7109375" style="236" customWidth="1"/>
    <col min="11" max="16" width="6.7109375" style="5" customWidth="1"/>
    <col min="17" max="16384" width="11.57421875" style="5" customWidth="1"/>
  </cols>
  <sheetData>
    <row r="1" ht="15.75" customHeight="1"/>
    <row r="2" spans="1:7" s="46" customFormat="1" ht="15.75" customHeight="1">
      <c r="A2" s="578"/>
      <c r="B2" s="578"/>
      <c r="C2" s="578"/>
      <c r="D2" s="578"/>
      <c r="E2" s="578"/>
      <c r="F2" s="578"/>
      <c r="G2" s="578"/>
    </row>
    <row r="3" spans="1:16" s="46" customFormat="1" ht="28.5" customHeight="1">
      <c r="A3" s="525" t="s">
        <v>513</v>
      </c>
      <c r="B3" s="525"/>
      <c r="C3" s="525"/>
      <c r="D3" s="525"/>
      <c r="E3" s="525"/>
      <c r="F3" s="525"/>
      <c r="G3" s="525"/>
      <c r="H3" s="398"/>
      <c r="I3" s="237"/>
      <c r="J3" s="237"/>
      <c r="K3" s="237"/>
      <c r="L3" s="237"/>
      <c r="M3" s="237"/>
      <c r="N3" s="237"/>
      <c r="O3" s="237"/>
      <c r="P3" s="26" t="s">
        <v>108</v>
      </c>
    </row>
    <row r="4" ht="18.75" customHeight="1"/>
    <row r="5" spans="1:16" ht="29.25" customHeight="1">
      <c r="A5" s="634" t="s">
        <v>190</v>
      </c>
      <c r="B5" s="572" t="s">
        <v>109</v>
      </c>
      <c r="C5" s="572"/>
      <c r="D5" s="572"/>
      <c r="E5" s="549" t="s">
        <v>110</v>
      </c>
      <c r="F5" s="549"/>
      <c r="G5" s="549"/>
      <c r="H5" s="549"/>
      <c r="I5" s="549"/>
      <c r="J5" s="549"/>
      <c r="K5" s="653"/>
      <c r="L5" s="653"/>
      <c r="M5" s="653"/>
      <c r="N5" s="653"/>
      <c r="O5" s="653"/>
      <c r="P5" s="653"/>
    </row>
    <row r="6" spans="1:16" ht="19.5" customHeight="1">
      <c r="A6" s="652"/>
      <c r="B6" s="653"/>
      <c r="C6" s="653"/>
      <c r="D6" s="653"/>
      <c r="E6" s="549" t="s">
        <v>265</v>
      </c>
      <c r="F6" s="549"/>
      <c r="G6" s="653"/>
      <c r="H6" s="654" t="s">
        <v>184</v>
      </c>
      <c r="I6" s="654"/>
      <c r="J6" s="655"/>
      <c r="K6" s="654" t="s">
        <v>185</v>
      </c>
      <c r="L6" s="654"/>
      <c r="M6" s="655"/>
      <c r="N6" s="549" t="s">
        <v>266</v>
      </c>
      <c r="O6" s="549"/>
      <c r="P6" s="653"/>
    </row>
    <row r="7" spans="1:16" ht="16.5" customHeight="1">
      <c r="A7" s="238"/>
      <c r="B7" s="18">
        <v>2012</v>
      </c>
      <c r="C7" s="18">
        <v>2011</v>
      </c>
      <c r="D7" s="18">
        <v>2010</v>
      </c>
      <c r="E7" s="18">
        <v>2012</v>
      </c>
      <c r="F7" s="18">
        <v>2011</v>
      </c>
      <c r="G7" s="18">
        <v>2010</v>
      </c>
      <c r="H7" s="18">
        <v>2012</v>
      </c>
      <c r="I7" s="18">
        <v>2011</v>
      </c>
      <c r="J7" s="18">
        <v>2010</v>
      </c>
      <c r="K7" s="18">
        <v>2012</v>
      </c>
      <c r="L7" s="18">
        <v>2011</v>
      </c>
      <c r="M7" s="18">
        <v>2010</v>
      </c>
      <c r="N7" s="18">
        <v>2012</v>
      </c>
      <c r="O7" s="18">
        <v>2011</v>
      </c>
      <c r="P7" s="18">
        <v>2010</v>
      </c>
    </row>
    <row r="8" spans="1:17" s="4" customFormat="1" ht="19.5" customHeight="1">
      <c r="A8" s="19" t="s">
        <v>140</v>
      </c>
      <c r="B8" s="345">
        <v>8.45</v>
      </c>
      <c r="C8" s="345">
        <v>8.929133858267717</v>
      </c>
      <c r="D8" s="345">
        <v>8.780303030303031</v>
      </c>
      <c r="E8" s="346">
        <v>37</v>
      </c>
      <c r="F8" s="346">
        <v>36</v>
      </c>
      <c r="G8" s="346">
        <v>38</v>
      </c>
      <c r="H8" s="346">
        <v>31</v>
      </c>
      <c r="I8" s="346">
        <v>33</v>
      </c>
      <c r="J8" s="346">
        <v>36</v>
      </c>
      <c r="K8" s="346">
        <v>34</v>
      </c>
      <c r="L8" s="346">
        <v>25</v>
      </c>
      <c r="M8" s="346">
        <v>25</v>
      </c>
      <c r="N8" s="346">
        <v>24</v>
      </c>
      <c r="O8" s="346">
        <v>33</v>
      </c>
      <c r="P8" s="346">
        <v>33</v>
      </c>
      <c r="Q8" s="166"/>
    </row>
    <row r="9" spans="1:17" ht="15" customHeight="1">
      <c r="A9" s="20" t="s">
        <v>141</v>
      </c>
      <c r="B9" s="347">
        <v>8.75</v>
      </c>
      <c r="C9" s="347">
        <v>8.272727272727273</v>
      </c>
      <c r="D9" s="347">
        <v>7.714285714285714</v>
      </c>
      <c r="E9" s="73">
        <v>3</v>
      </c>
      <c r="F9" s="73">
        <v>3</v>
      </c>
      <c r="G9" s="73">
        <v>6</v>
      </c>
      <c r="H9" s="73">
        <v>4</v>
      </c>
      <c r="I9" s="73">
        <v>5</v>
      </c>
      <c r="J9" s="73">
        <v>4</v>
      </c>
      <c r="K9" s="73">
        <v>2</v>
      </c>
      <c r="L9" s="73">
        <v>0</v>
      </c>
      <c r="M9" s="73">
        <v>0</v>
      </c>
      <c r="N9" s="73">
        <v>3</v>
      </c>
      <c r="O9" s="73">
        <v>3</v>
      </c>
      <c r="P9" s="73">
        <v>4</v>
      </c>
      <c r="Q9" s="166"/>
    </row>
    <row r="10" spans="1:17" ht="15" customHeight="1">
      <c r="A10" s="20" t="s">
        <v>192</v>
      </c>
      <c r="B10" s="347">
        <v>12.3</v>
      </c>
      <c r="C10" s="347">
        <v>12.714285714285714</v>
      </c>
      <c r="D10" s="347">
        <v>11.714285714285714</v>
      </c>
      <c r="E10" s="73">
        <v>1</v>
      </c>
      <c r="F10" s="73">
        <v>0</v>
      </c>
      <c r="G10" s="73">
        <v>0</v>
      </c>
      <c r="H10" s="73">
        <v>2</v>
      </c>
      <c r="I10" s="73">
        <v>4</v>
      </c>
      <c r="J10" s="73">
        <v>6</v>
      </c>
      <c r="K10" s="73">
        <v>7</v>
      </c>
      <c r="L10" s="73">
        <v>5</v>
      </c>
      <c r="M10" s="73">
        <v>4</v>
      </c>
      <c r="N10" s="73">
        <v>4</v>
      </c>
      <c r="O10" s="73">
        <v>5</v>
      </c>
      <c r="P10" s="73">
        <v>4</v>
      </c>
      <c r="Q10" s="166"/>
    </row>
    <row r="11" spans="1:17" ht="15" customHeight="1">
      <c r="A11" s="20" t="s">
        <v>193</v>
      </c>
      <c r="B11" s="347">
        <v>10.2</v>
      </c>
      <c r="C11" s="347">
        <v>15.25</v>
      </c>
      <c r="D11" s="347">
        <v>13.384615384615385</v>
      </c>
      <c r="E11" s="73">
        <v>2</v>
      </c>
      <c r="F11" s="73">
        <v>1</v>
      </c>
      <c r="G11" s="73">
        <v>2</v>
      </c>
      <c r="H11" s="73">
        <v>1</v>
      </c>
      <c r="I11" s="73">
        <v>2</v>
      </c>
      <c r="J11" s="73">
        <v>3</v>
      </c>
      <c r="K11" s="73">
        <v>8</v>
      </c>
      <c r="L11" s="73">
        <v>2</v>
      </c>
      <c r="M11" s="73">
        <v>1</v>
      </c>
      <c r="N11" s="73">
        <v>1</v>
      </c>
      <c r="O11" s="73">
        <v>7</v>
      </c>
      <c r="P11" s="73">
        <v>7</v>
      </c>
      <c r="Q11" s="166"/>
    </row>
    <row r="12" spans="1:17" ht="15" customHeight="1">
      <c r="A12" s="20" t="s">
        <v>142</v>
      </c>
      <c r="B12" s="347">
        <v>9.9</v>
      </c>
      <c r="C12" s="347">
        <v>8.777777777777779</v>
      </c>
      <c r="D12" s="347">
        <v>11.88888888888889</v>
      </c>
      <c r="E12" s="73">
        <v>3</v>
      </c>
      <c r="F12" s="73">
        <v>3</v>
      </c>
      <c r="G12" s="73">
        <v>0</v>
      </c>
      <c r="H12" s="73">
        <v>1</v>
      </c>
      <c r="I12" s="73">
        <v>1</v>
      </c>
      <c r="J12" s="73">
        <v>3</v>
      </c>
      <c r="K12" s="73">
        <v>2</v>
      </c>
      <c r="L12" s="73">
        <v>2</v>
      </c>
      <c r="M12" s="73">
        <v>2</v>
      </c>
      <c r="N12" s="73">
        <v>3</v>
      </c>
      <c r="O12" s="73">
        <v>3</v>
      </c>
      <c r="P12" s="73">
        <v>4</v>
      </c>
      <c r="Q12" s="166"/>
    </row>
    <row r="13" spans="1:17" ht="15" customHeight="1">
      <c r="A13" s="20" t="s">
        <v>194</v>
      </c>
      <c r="B13" s="347">
        <v>8.43</v>
      </c>
      <c r="C13" s="347">
        <v>9.076923076923077</v>
      </c>
      <c r="D13" s="347">
        <v>11.076923076923077</v>
      </c>
      <c r="E13" s="73">
        <v>6</v>
      </c>
      <c r="F13" s="73">
        <v>5</v>
      </c>
      <c r="G13" s="73">
        <v>3</v>
      </c>
      <c r="H13" s="73">
        <v>1</v>
      </c>
      <c r="I13" s="73">
        <v>1</v>
      </c>
      <c r="J13" s="73">
        <v>2</v>
      </c>
      <c r="K13" s="73">
        <v>4</v>
      </c>
      <c r="L13" s="73">
        <v>3</v>
      </c>
      <c r="M13" s="73">
        <v>3</v>
      </c>
      <c r="N13" s="73">
        <v>2</v>
      </c>
      <c r="O13" s="73">
        <v>4</v>
      </c>
      <c r="P13" s="73">
        <v>5</v>
      </c>
      <c r="Q13" s="166"/>
    </row>
    <row r="14" spans="1:17" ht="15" customHeight="1">
      <c r="A14" s="20" t="s">
        <v>143</v>
      </c>
      <c r="B14" s="347">
        <v>6.88</v>
      </c>
      <c r="C14" s="347">
        <v>6.454545454545454</v>
      </c>
      <c r="D14" s="347">
        <v>6.545454545454546</v>
      </c>
      <c r="E14" s="73">
        <v>3</v>
      </c>
      <c r="F14" s="73">
        <v>5</v>
      </c>
      <c r="G14" s="73">
        <v>5</v>
      </c>
      <c r="H14" s="73">
        <v>4</v>
      </c>
      <c r="I14" s="73">
        <v>2</v>
      </c>
      <c r="J14" s="73">
        <v>1</v>
      </c>
      <c r="K14" s="73">
        <v>2</v>
      </c>
      <c r="L14" s="73">
        <v>3</v>
      </c>
      <c r="M14" s="73">
        <v>4</v>
      </c>
      <c r="N14" s="73">
        <v>1</v>
      </c>
      <c r="O14" s="73">
        <v>1</v>
      </c>
      <c r="P14" s="73">
        <v>1</v>
      </c>
      <c r="Q14" s="166"/>
    </row>
    <row r="15" spans="1:17" ht="15" customHeight="1">
      <c r="A15" s="20" t="s">
        <v>195</v>
      </c>
      <c r="B15" s="347">
        <v>6.82</v>
      </c>
      <c r="C15" s="347">
        <v>6.466666666666667</v>
      </c>
      <c r="D15" s="347">
        <v>5.076923076923077</v>
      </c>
      <c r="E15" s="73">
        <v>4</v>
      </c>
      <c r="F15" s="73">
        <v>6</v>
      </c>
      <c r="G15" s="73">
        <v>6</v>
      </c>
      <c r="H15" s="73">
        <v>5</v>
      </c>
      <c r="I15" s="73">
        <v>4</v>
      </c>
      <c r="J15" s="73">
        <v>4</v>
      </c>
      <c r="K15" s="73">
        <v>4</v>
      </c>
      <c r="L15" s="73">
        <v>4</v>
      </c>
      <c r="M15" s="73">
        <v>3</v>
      </c>
      <c r="N15" s="73">
        <v>2</v>
      </c>
      <c r="O15" s="73">
        <v>1</v>
      </c>
      <c r="P15" s="73">
        <v>0</v>
      </c>
      <c r="Q15" s="166"/>
    </row>
    <row r="16" spans="1:17" ht="15" customHeight="1">
      <c r="A16" s="20" t="s">
        <v>144</v>
      </c>
      <c r="B16" s="347">
        <v>10.36</v>
      </c>
      <c r="C16" s="347">
        <v>11.071428571428571</v>
      </c>
      <c r="D16" s="347">
        <v>10.4</v>
      </c>
      <c r="E16" s="73">
        <v>5</v>
      </c>
      <c r="F16" s="73">
        <v>4</v>
      </c>
      <c r="G16" s="73">
        <v>6</v>
      </c>
      <c r="H16" s="73">
        <v>3</v>
      </c>
      <c r="I16" s="73">
        <v>3</v>
      </c>
      <c r="J16" s="73">
        <v>1</v>
      </c>
      <c r="K16" s="73">
        <v>0</v>
      </c>
      <c r="L16" s="73">
        <v>0</v>
      </c>
      <c r="M16" s="73">
        <v>1</v>
      </c>
      <c r="N16" s="73">
        <v>6</v>
      </c>
      <c r="O16" s="73">
        <v>7</v>
      </c>
      <c r="P16" s="73">
        <v>7</v>
      </c>
      <c r="Q16" s="166"/>
    </row>
    <row r="17" spans="1:17" ht="15" customHeight="1">
      <c r="A17" s="20" t="s">
        <v>145</v>
      </c>
      <c r="B17" s="347">
        <v>4.22</v>
      </c>
      <c r="C17" s="347">
        <v>6.4</v>
      </c>
      <c r="D17" s="347">
        <v>7.2</v>
      </c>
      <c r="E17" s="73">
        <v>3</v>
      </c>
      <c r="F17" s="73">
        <v>2</v>
      </c>
      <c r="G17" s="73">
        <v>1</v>
      </c>
      <c r="H17" s="73">
        <v>2</v>
      </c>
      <c r="I17" s="73">
        <v>2</v>
      </c>
      <c r="J17" s="73">
        <v>2</v>
      </c>
      <c r="K17" s="73">
        <v>0</v>
      </c>
      <c r="L17" s="73">
        <v>0</v>
      </c>
      <c r="M17" s="73">
        <v>1</v>
      </c>
      <c r="N17" s="73">
        <v>0</v>
      </c>
      <c r="O17" s="73">
        <v>1</v>
      </c>
      <c r="P17" s="73">
        <v>1</v>
      </c>
      <c r="Q17" s="166"/>
    </row>
    <row r="18" spans="1:17" ht="15" customHeight="1">
      <c r="A18" s="20" t="s">
        <v>196</v>
      </c>
      <c r="B18" s="347">
        <v>5.85</v>
      </c>
      <c r="C18" s="347">
        <v>5.6521739130434785</v>
      </c>
      <c r="D18" s="347">
        <v>5.28</v>
      </c>
      <c r="E18" s="73">
        <v>7</v>
      </c>
      <c r="F18" s="73">
        <v>7</v>
      </c>
      <c r="G18" s="73">
        <v>9</v>
      </c>
      <c r="H18" s="73">
        <v>8</v>
      </c>
      <c r="I18" s="73">
        <v>9</v>
      </c>
      <c r="J18" s="73">
        <v>10</v>
      </c>
      <c r="K18" s="73">
        <v>5</v>
      </c>
      <c r="L18" s="73">
        <v>6</v>
      </c>
      <c r="M18" s="73">
        <v>6</v>
      </c>
      <c r="N18" s="73">
        <v>2</v>
      </c>
      <c r="O18" s="73">
        <v>1</v>
      </c>
      <c r="P18" s="73">
        <v>0</v>
      </c>
      <c r="Q18" s="166"/>
    </row>
    <row r="19" spans="1:17" s="4" customFormat="1" ht="19.5" customHeight="1">
      <c r="A19" s="21" t="s">
        <v>146</v>
      </c>
      <c r="B19" s="348">
        <v>9.54</v>
      </c>
      <c r="C19" s="348">
        <v>8.954545454545455</v>
      </c>
      <c r="D19" s="348">
        <v>8.476190476190476</v>
      </c>
      <c r="E19" s="65">
        <v>6</v>
      </c>
      <c r="F19" s="65">
        <v>8</v>
      </c>
      <c r="G19" s="65">
        <v>7</v>
      </c>
      <c r="H19" s="65">
        <v>4</v>
      </c>
      <c r="I19" s="65">
        <v>4</v>
      </c>
      <c r="J19" s="65">
        <v>6</v>
      </c>
      <c r="K19" s="65">
        <v>5</v>
      </c>
      <c r="L19" s="65">
        <v>5</v>
      </c>
      <c r="M19" s="65">
        <v>3</v>
      </c>
      <c r="N19" s="65">
        <v>5</v>
      </c>
      <c r="O19" s="65">
        <v>5</v>
      </c>
      <c r="P19" s="65">
        <v>5</v>
      </c>
      <c r="Q19" s="166"/>
    </row>
    <row r="20" spans="1:17" ht="15" customHeight="1">
      <c r="A20" s="20" t="s">
        <v>197</v>
      </c>
      <c r="B20" s="347">
        <v>13.85</v>
      </c>
      <c r="C20" s="347">
        <v>11.272727272727273</v>
      </c>
      <c r="D20" s="347">
        <v>12.75</v>
      </c>
      <c r="E20" s="73">
        <v>1</v>
      </c>
      <c r="F20" s="73">
        <v>3</v>
      </c>
      <c r="G20" s="73">
        <v>1</v>
      </c>
      <c r="H20" s="73">
        <v>2</v>
      </c>
      <c r="I20" s="73">
        <v>1</v>
      </c>
      <c r="J20" s="73">
        <v>2</v>
      </c>
      <c r="K20" s="73">
        <v>4</v>
      </c>
      <c r="L20" s="73">
        <v>4</v>
      </c>
      <c r="M20" s="73">
        <v>2</v>
      </c>
      <c r="N20" s="73">
        <v>3</v>
      </c>
      <c r="O20" s="73">
        <v>3</v>
      </c>
      <c r="P20" s="73">
        <v>3</v>
      </c>
      <c r="Q20" s="166"/>
    </row>
    <row r="21" spans="1:17" ht="15" customHeight="1">
      <c r="A21" s="20" t="s">
        <v>147</v>
      </c>
      <c r="B21" s="347">
        <v>15.6</v>
      </c>
      <c r="C21" s="347">
        <v>15.5</v>
      </c>
      <c r="D21" s="347">
        <v>14.5</v>
      </c>
      <c r="E21" s="73">
        <v>0</v>
      </c>
      <c r="F21" s="73">
        <v>0</v>
      </c>
      <c r="G21" s="73">
        <v>0</v>
      </c>
      <c r="H21" s="73">
        <v>0</v>
      </c>
      <c r="I21" s="73">
        <v>0</v>
      </c>
      <c r="J21" s="73">
        <v>1</v>
      </c>
      <c r="K21" s="73">
        <v>1</v>
      </c>
      <c r="L21" s="73">
        <v>1</v>
      </c>
      <c r="M21" s="73">
        <v>0</v>
      </c>
      <c r="N21" s="73">
        <v>1</v>
      </c>
      <c r="O21" s="73">
        <v>1</v>
      </c>
      <c r="P21" s="73">
        <v>1</v>
      </c>
      <c r="Q21" s="166"/>
    </row>
    <row r="22" spans="1:17" ht="15" customHeight="1">
      <c r="A22" s="20" t="s">
        <v>198</v>
      </c>
      <c r="B22" s="347">
        <v>4.05</v>
      </c>
      <c r="C22" s="347">
        <v>4.666666666666667</v>
      </c>
      <c r="D22" s="347">
        <v>4.2727272727272725</v>
      </c>
      <c r="E22" s="73">
        <v>5</v>
      </c>
      <c r="F22" s="73">
        <v>5</v>
      </c>
      <c r="G22" s="73">
        <v>6</v>
      </c>
      <c r="H22" s="73">
        <v>2</v>
      </c>
      <c r="I22" s="73">
        <v>3</v>
      </c>
      <c r="J22" s="73">
        <v>3</v>
      </c>
      <c r="K22" s="73">
        <v>0</v>
      </c>
      <c r="L22" s="73">
        <v>0</v>
      </c>
      <c r="M22" s="73">
        <v>1</v>
      </c>
      <c r="N22" s="73">
        <v>1</v>
      </c>
      <c r="O22" s="73">
        <v>1</v>
      </c>
      <c r="P22" s="73">
        <v>1</v>
      </c>
      <c r="Q22" s="166"/>
    </row>
    <row r="23" spans="1:19" s="4" customFormat="1" ht="19.5" customHeight="1">
      <c r="A23" s="22" t="s">
        <v>199</v>
      </c>
      <c r="B23" s="332">
        <v>9.09</v>
      </c>
      <c r="C23" s="332">
        <v>8.93288590604027</v>
      </c>
      <c r="D23" s="332">
        <v>8.738562091503267</v>
      </c>
      <c r="E23" s="82">
        <v>43</v>
      </c>
      <c r="F23" s="82">
        <v>44</v>
      </c>
      <c r="G23" s="82">
        <v>45</v>
      </c>
      <c r="H23" s="82">
        <v>35</v>
      </c>
      <c r="I23" s="82">
        <v>37</v>
      </c>
      <c r="J23" s="82">
        <v>42</v>
      </c>
      <c r="K23" s="82">
        <v>39</v>
      </c>
      <c r="L23" s="82">
        <v>30</v>
      </c>
      <c r="M23" s="82">
        <v>28</v>
      </c>
      <c r="N23" s="82">
        <v>29</v>
      </c>
      <c r="O23" s="82">
        <v>38</v>
      </c>
      <c r="P23" s="82">
        <v>38</v>
      </c>
      <c r="Q23" s="166"/>
      <c r="R23" s="166"/>
      <c r="S23" s="166"/>
    </row>
    <row r="24" spans="1:17" ht="19.5" customHeight="1">
      <c r="A24" s="23" t="s">
        <v>150</v>
      </c>
      <c r="B24" s="155"/>
      <c r="C24" s="155"/>
      <c r="D24" s="155"/>
      <c r="E24" s="67"/>
      <c r="F24" s="67"/>
      <c r="G24" s="67"/>
      <c r="H24" s="67"/>
      <c r="I24" s="67"/>
      <c r="J24" s="67"/>
      <c r="K24" s="67"/>
      <c r="L24" s="67"/>
      <c r="M24" s="67"/>
      <c r="N24" s="67"/>
      <c r="O24" s="67"/>
      <c r="P24" s="67"/>
      <c r="Q24" s="166"/>
    </row>
    <row r="25" spans="1:17" ht="15" customHeight="1">
      <c r="A25" s="20" t="s">
        <v>200</v>
      </c>
      <c r="B25" s="347">
        <v>11.34</v>
      </c>
      <c r="C25" s="347">
        <v>12.142857142857142</v>
      </c>
      <c r="D25" s="347">
        <v>11.885714285714286</v>
      </c>
      <c r="E25" s="73">
        <v>7</v>
      </c>
      <c r="F25" s="73">
        <v>6</v>
      </c>
      <c r="G25" s="73">
        <v>4</v>
      </c>
      <c r="H25" s="73">
        <v>8</v>
      </c>
      <c r="I25" s="73">
        <v>8</v>
      </c>
      <c r="J25" s="73">
        <v>11</v>
      </c>
      <c r="K25" s="73">
        <v>13</v>
      </c>
      <c r="L25" s="73">
        <v>8</v>
      </c>
      <c r="M25" s="73">
        <v>7</v>
      </c>
      <c r="N25" s="73">
        <v>7</v>
      </c>
      <c r="O25" s="73">
        <v>13</v>
      </c>
      <c r="P25" s="73">
        <v>13</v>
      </c>
      <c r="Q25" s="166"/>
    </row>
    <row r="26" spans="1:17" ht="15" customHeight="1">
      <c r="A26" s="20" t="s">
        <v>201</v>
      </c>
      <c r="B26" s="347"/>
      <c r="C26" s="347"/>
      <c r="D26" s="347"/>
      <c r="E26" s="73"/>
      <c r="F26" s="73"/>
      <c r="G26" s="73"/>
      <c r="H26" s="73"/>
      <c r="I26" s="73"/>
      <c r="J26" s="73"/>
      <c r="K26" s="73"/>
      <c r="L26" s="73"/>
      <c r="M26" s="73"/>
      <c r="N26" s="73"/>
      <c r="O26" s="73"/>
      <c r="P26" s="73"/>
      <c r="Q26" s="166"/>
    </row>
    <row r="27" spans="1:17" ht="15" customHeight="1">
      <c r="A27" s="24" t="s">
        <v>151</v>
      </c>
      <c r="B27" s="347">
        <v>9.87</v>
      </c>
      <c r="C27" s="347">
        <v>9</v>
      </c>
      <c r="D27" s="347">
        <v>10.285714285714286</v>
      </c>
      <c r="E27" s="73">
        <v>3</v>
      </c>
      <c r="F27" s="73">
        <v>2</v>
      </c>
      <c r="G27" s="73">
        <v>2</v>
      </c>
      <c r="H27" s="73">
        <v>1</v>
      </c>
      <c r="I27" s="73">
        <v>2</v>
      </c>
      <c r="J27" s="73">
        <v>4</v>
      </c>
      <c r="K27" s="73">
        <v>5</v>
      </c>
      <c r="L27" s="73">
        <v>5</v>
      </c>
      <c r="M27" s="73">
        <v>3</v>
      </c>
      <c r="N27" s="73">
        <v>1</v>
      </c>
      <c r="O27" s="73">
        <v>1</v>
      </c>
      <c r="P27" s="73">
        <v>5</v>
      </c>
      <c r="Q27" s="166"/>
    </row>
    <row r="28" spans="1:17" ht="15" customHeight="1">
      <c r="A28" s="24" t="s">
        <v>152</v>
      </c>
      <c r="B28" s="347">
        <v>9.39</v>
      </c>
      <c r="C28" s="347">
        <v>10.6</v>
      </c>
      <c r="D28" s="347">
        <v>11.2</v>
      </c>
      <c r="E28" s="73">
        <v>2</v>
      </c>
      <c r="F28" s="73">
        <v>4</v>
      </c>
      <c r="G28" s="73">
        <v>2</v>
      </c>
      <c r="H28" s="73">
        <v>2</v>
      </c>
      <c r="I28" s="73">
        <v>1</v>
      </c>
      <c r="J28" s="73">
        <v>4</v>
      </c>
      <c r="K28" s="73">
        <v>5</v>
      </c>
      <c r="L28" s="73">
        <v>5</v>
      </c>
      <c r="M28" s="73">
        <v>4</v>
      </c>
      <c r="N28" s="73">
        <v>2</v>
      </c>
      <c r="O28" s="73">
        <v>5</v>
      </c>
      <c r="P28" s="73">
        <v>5</v>
      </c>
      <c r="Q28" s="166"/>
    </row>
    <row r="29" spans="1:17" ht="15" customHeight="1">
      <c r="A29" s="24" t="s">
        <v>153</v>
      </c>
      <c r="B29" s="347">
        <v>11.1</v>
      </c>
      <c r="C29" s="347">
        <v>11.461538461538462</v>
      </c>
      <c r="D29" s="347">
        <v>9.294117647058824</v>
      </c>
      <c r="E29" s="73">
        <v>1</v>
      </c>
      <c r="F29" s="73">
        <v>3</v>
      </c>
      <c r="G29" s="73">
        <v>4</v>
      </c>
      <c r="H29" s="73">
        <v>4</v>
      </c>
      <c r="I29" s="73">
        <v>3</v>
      </c>
      <c r="J29" s="73">
        <v>5</v>
      </c>
      <c r="K29" s="73">
        <v>4</v>
      </c>
      <c r="L29" s="73">
        <v>1</v>
      </c>
      <c r="M29" s="73">
        <v>4</v>
      </c>
      <c r="N29" s="73">
        <v>4</v>
      </c>
      <c r="O29" s="73">
        <v>6</v>
      </c>
      <c r="P29" s="73">
        <v>4</v>
      </c>
      <c r="Q29" s="166"/>
    </row>
    <row r="30" spans="1:17" ht="15" customHeight="1">
      <c r="A30" s="24" t="s">
        <v>154</v>
      </c>
      <c r="B30" s="347">
        <v>6.89</v>
      </c>
      <c r="C30" s="347">
        <v>6.684210526315789</v>
      </c>
      <c r="D30" s="347">
        <v>6.263888888888889</v>
      </c>
      <c r="E30" s="73">
        <v>30</v>
      </c>
      <c r="F30" s="73">
        <v>29</v>
      </c>
      <c r="G30" s="73">
        <v>33</v>
      </c>
      <c r="H30" s="73">
        <v>20</v>
      </c>
      <c r="I30" s="73">
        <v>23</v>
      </c>
      <c r="J30" s="73">
        <v>18</v>
      </c>
      <c r="K30" s="73">
        <v>12</v>
      </c>
      <c r="L30" s="73">
        <v>11</v>
      </c>
      <c r="M30" s="73">
        <v>10</v>
      </c>
      <c r="N30" s="73">
        <v>15</v>
      </c>
      <c r="O30" s="73">
        <v>13</v>
      </c>
      <c r="P30" s="73">
        <v>11</v>
      </c>
      <c r="Q30" s="166"/>
    </row>
    <row r="31" spans="1:17" s="4" customFormat="1" ht="19.5" customHeight="1">
      <c r="A31" s="22" t="s">
        <v>199</v>
      </c>
      <c r="B31" s="332">
        <v>9.09</v>
      </c>
      <c r="C31" s="332">
        <v>8.93288590604027</v>
      </c>
      <c r="D31" s="332">
        <v>8.738562091503267</v>
      </c>
      <c r="E31" s="82">
        <v>43</v>
      </c>
      <c r="F31" s="82">
        <v>44</v>
      </c>
      <c r="G31" s="82">
        <v>45</v>
      </c>
      <c r="H31" s="82">
        <v>35</v>
      </c>
      <c r="I31" s="82">
        <v>37</v>
      </c>
      <c r="J31" s="82">
        <v>42</v>
      </c>
      <c r="K31" s="82">
        <v>39</v>
      </c>
      <c r="L31" s="82">
        <v>30</v>
      </c>
      <c r="M31" s="82">
        <v>28</v>
      </c>
      <c r="N31" s="82">
        <v>29</v>
      </c>
      <c r="O31" s="82">
        <v>38</v>
      </c>
      <c r="P31" s="82">
        <v>38</v>
      </c>
      <c r="Q31" s="166"/>
    </row>
    <row r="32" ht="11.25">
      <c r="A32" s="1" t="s">
        <v>272</v>
      </c>
    </row>
    <row r="34" spans="2:16" ht="11.25">
      <c r="B34" s="239"/>
      <c r="C34" s="239"/>
      <c r="D34" s="239"/>
      <c r="E34" s="239"/>
      <c r="F34" s="239"/>
      <c r="G34" s="239"/>
      <c r="H34" s="239"/>
      <c r="I34" s="239"/>
      <c r="J34" s="239"/>
      <c r="K34" s="239"/>
      <c r="L34" s="239"/>
      <c r="M34" s="239"/>
      <c r="N34" s="239"/>
      <c r="O34" s="239"/>
      <c r="P34" s="239"/>
    </row>
    <row r="35" spans="1:10" ht="11.25">
      <c r="A35" s="138"/>
      <c r="B35" s="5"/>
      <c r="C35" s="5"/>
      <c r="D35" s="5"/>
      <c r="E35" s="5"/>
      <c r="F35" s="5"/>
      <c r="G35" s="5"/>
      <c r="H35" s="5"/>
      <c r="I35" s="5"/>
      <c r="J35" s="5"/>
    </row>
    <row r="36" spans="1:10" ht="11.25">
      <c r="A36" s="138"/>
      <c r="B36" s="5"/>
      <c r="C36" s="5"/>
      <c r="D36" s="5"/>
      <c r="E36" s="5"/>
      <c r="F36" s="5"/>
      <c r="G36" s="5"/>
      <c r="H36" s="5"/>
      <c r="I36" s="5"/>
      <c r="J36" s="5"/>
    </row>
    <row r="37" spans="1:10" ht="11.25">
      <c r="A37" s="138"/>
      <c r="B37" s="5"/>
      <c r="C37" s="5"/>
      <c r="D37" s="5"/>
      <c r="E37" s="5"/>
      <c r="F37" s="5"/>
      <c r="G37" s="5"/>
      <c r="H37" s="5"/>
      <c r="I37" s="5"/>
      <c r="J37" s="5"/>
    </row>
    <row r="38" spans="1:10" ht="11.25">
      <c r="A38" s="138"/>
      <c r="B38" s="5"/>
      <c r="C38" s="5"/>
      <c r="D38" s="5"/>
      <c r="E38" s="5"/>
      <c r="F38" s="5"/>
      <c r="G38" s="5"/>
      <c r="H38" s="5"/>
      <c r="I38" s="5"/>
      <c r="J38" s="5"/>
    </row>
    <row r="39" spans="2:10" ht="11.25">
      <c r="B39" s="5"/>
      <c r="C39" s="5"/>
      <c r="D39" s="5"/>
      <c r="E39" s="5"/>
      <c r="F39" s="5"/>
      <c r="G39" s="5"/>
      <c r="H39" s="5"/>
      <c r="I39" s="5"/>
      <c r="J39" s="5"/>
    </row>
    <row r="40" spans="2:10" ht="11.25">
      <c r="B40" s="5"/>
      <c r="C40" s="5"/>
      <c r="D40" s="5"/>
      <c r="E40" s="5"/>
      <c r="F40" s="5"/>
      <c r="G40" s="5"/>
      <c r="H40" s="5"/>
      <c r="I40" s="5"/>
      <c r="J40" s="5"/>
    </row>
    <row r="41" spans="2:10" ht="11.25">
      <c r="B41" s="5"/>
      <c r="C41" s="5"/>
      <c r="D41" s="5"/>
      <c r="E41" s="5"/>
      <c r="F41" s="5"/>
      <c r="G41" s="5"/>
      <c r="H41" s="5"/>
      <c r="I41" s="5"/>
      <c r="J41" s="5"/>
    </row>
    <row r="42" spans="2:10" ht="11.25">
      <c r="B42" s="5"/>
      <c r="C42" s="5"/>
      <c r="D42" s="5"/>
      <c r="E42" s="5"/>
      <c r="F42" s="5"/>
      <c r="G42" s="5"/>
      <c r="H42" s="5"/>
      <c r="I42" s="5"/>
      <c r="J42" s="5"/>
    </row>
    <row r="43" spans="2:10" ht="11.25">
      <c r="B43" s="5"/>
      <c r="C43" s="5"/>
      <c r="D43" s="5"/>
      <c r="E43" s="5"/>
      <c r="F43" s="5"/>
      <c r="G43" s="5"/>
      <c r="H43" s="5"/>
      <c r="I43" s="5"/>
      <c r="J43" s="5"/>
    </row>
    <row r="44" spans="2:10" ht="11.25">
      <c r="B44" s="5"/>
      <c r="C44" s="5"/>
      <c r="D44" s="5"/>
      <c r="E44" s="5"/>
      <c r="F44" s="5"/>
      <c r="G44" s="5"/>
      <c r="H44" s="5"/>
      <c r="I44" s="5"/>
      <c r="J44" s="5"/>
    </row>
    <row r="45" spans="2:10" ht="11.25">
      <c r="B45" s="5"/>
      <c r="C45" s="5"/>
      <c r="D45" s="5"/>
      <c r="E45" s="5"/>
      <c r="F45" s="5"/>
      <c r="G45" s="5"/>
      <c r="H45" s="5"/>
      <c r="I45" s="5"/>
      <c r="J45" s="5"/>
    </row>
    <row r="46" spans="2:10" ht="11.25">
      <c r="B46" s="5"/>
      <c r="C46" s="5"/>
      <c r="D46" s="5"/>
      <c r="E46" s="5"/>
      <c r="F46" s="5"/>
      <c r="G46" s="5"/>
      <c r="H46" s="5"/>
      <c r="I46" s="5"/>
      <c r="J46" s="5"/>
    </row>
    <row r="47" spans="2:10" ht="11.25">
      <c r="B47" s="5"/>
      <c r="C47" s="5"/>
      <c r="D47" s="5"/>
      <c r="E47" s="5"/>
      <c r="F47" s="5"/>
      <c r="G47" s="5"/>
      <c r="H47" s="5"/>
      <c r="I47" s="5"/>
      <c r="J47" s="5"/>
    </row>
    <row r="48" spans="2:10" ht="11.25">
      <c r="B48" s="5"/>
      <c r="C48" s="5"/>
      <c r="D48" s="5"/>
      <c r="E48" s="5"/>
      <c r="F48" s="5"/>
      <c r="G48" s="5"/>
      <c r="H48" s="5"/>
      <c r="I48" s="5"/>
      <c r="J48" s="5"/>
    </row>
    <row r="49" spans="2:10" ht="11.25">
      <c r="B49" s="5"/>
      <c r="C49" s="5"/>
      <c r="D49" s="5"/>
      <c r="E49" s="5"/>
      <c r="F49" s="5"/>
      <c r="G49" s="5"/>
      <c r="H49" s="5"/>
      <c r="I49" s="5"/>
      <c r="J49" s="5"/>
    </row>
    <row r="50" spans="2:10" ht="11.25">
      <c r="B50" s="5"/>
      <c r="C50" s="5"/>
      <c r="D50" s="5"/>
      <c r="E50" s="5"/>
      <c r="F50" s="5"/>
      <c r="G50" s="5"/>
      <c r="H50" s="5"/>
      <c r="I50" s="5"/>
      <c r="J50" s="5"/>
    </row>
    <row r="51" spans="2:10" ht="11.25">
      <c r="B51" s="5"/>
      <c r="C51" s="5"/>
      <c r="D51" s="5"/>
      <c r="E51" s="5"/>
      <c r="F51" s="5"/>
      <c r="G51" s="5"/>
      <c r="H51" s="5"/>
      <c r="I51" s="5"/>
      <c r="J51" s="5"/>
    </row>
    <row r="52" spans="2:10" ht="11.25">
      <c r="B52" s="5"/>
      <c r="C52" s="5"/>
      <c r="D52" s="5"/>
      <c r="E52" s="5"/>
      <c r="F52" s="5"/>
      <c r="G52" s="5"/>
      <c r="H52" s="5"/>
      <c r="I52" s="5"/>
      <c r="J52" s="5"/>
    </row>
    <row r="53" spans="2:10" ht="11.25">
      <c r="B53" s="5"/>
      <c r="C53" s="5"/>
      <c r="D53" s="5"/>
      <c r="E53" s="5"/>
      <c r="F53" s="5"/>
      <c r="G53" s="5"/>
      <c r="H53" s="5"/>
      <c r="I53" s="5"/>
      <c r="J53" s="5"/>
    </row>
    <row r="54" spans="2:10" ht="11.25">
      <c r="B54" s="5"/>
      <c r="C54" s="5"/>
      <c r="D54" s="5"/>
      <c r="E54" s="5"/>
      <c r="F54" s="5"/>
      <c r="G54" s="5"/>
      <c r="H54" s="5"/>
      <c r="I54" s="5"/>
      <c r="J54" s="5"/>
    </row>
    <row r="55" spans="2:10" ht="11.25">
      <c r="B55" s="5"/>
      <c r="C55" s="5"/>
      <c r="D55" s="5"/>
      <c r="E55" s="5"/>
      <c r="F55" s="5"/>
      <c r="G55" s="5"/>
      <c r="H55" s="5"/>
      <c r="I55" s="5"/>
      <c r="J55" s="5"/>
    </row>
    <row r="56" spans="2:10" ht="11.25">
      <c r="B56" s="5"/>
      <c r="C56" s="5"/>
      <c r="D56" s="5"/>
      <c r="E56" s="5"/>
      <c r="F56" s="5"/>
      <c r="G56" s="5"/>
      <c r="H56" s="5"/>
      <c r="I56" s="5"/>
      <c r="J56" s="5"/>
    </row>
    <row r="57" spans="2:10" ht="11.25">
      <c r="B57" s="5"/>
      <c r="C57" s="5"/>
      <c r="D57" s="5"/>
      <c r="E57" s="5"/>
      <c r="F57" s="5"/>
      <c r="G57" s="5"/>
      <c r="H57" s="5"/>
      <c r="I57" s="5"/>
      <c r="J57" s="5"/>
    </row>
    <row r="58" spans="2:10" ht="11.25">
      <c r="B58" s="5"/>
      <c r="C58" s="5"/>
      <c r="D58" s="5"/>
      <c r="E58" s="5"/>
      <c r="F58" s="5"/>
      <c r="G58" s="5"/>
      <c r="H58" s="5"/>
      <c r="I58" s="5"/>
      <c r="J58" s="5"/>
    </row>
  </sheetData>
  <sheetProtection/>
  <mergeCells count="8">
    <mergeCell ref="A2:G2"/>
    <mergeCell ref="A5:A6"/>
    <mergeCell ref="B5:D6"/>
    <mergeCell ref="E5:P5"/>
    <mergeCell ref="N6:P6"/>
    <mergeCell ref="E6:G6"/>
    <mergeCell ref="H6:J6"/>
    <mergeCell ref="K6:M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3.xml><?xml version="1.0" encoding="utf-8"?>
<worksheet xmlns="http://schemas.openxmlformats.org/spreadsheetml/2006/main" xmlns:r="http://schemas.openxmlformats.org/officeDocument/2006/relationships">
  <dimension ref="A2:Q39"/>
  <sheetViews>
    <sheetView showGridLines="0" zoomScalePageLayoutView="0" workbookViewId="0" topLeftCell="A1">
      <selection activeCell="A1" sqref="A1"/>
    </sheetView>
  </sheetViews>
  <sheetFormatPr defaultColWidth="11.57421875" defaultRowHeight="12.75"/>
  <cols>
    <col min="1" max="1" width="60.7109375" style="1" customWidth="1"/>
    <col min="2" max="3" width="6.421875" style="1" customWidth="1"/>
    <col min="4" max="12" width="6.421875" style="39" customWidth="1"/>
    <col min="13" max="15" width="6.421875" style="8" customWidth="1"/>
    <col min="16" max="16" width="6.421875" style="39" customWidth="1"/>
    <col min="17" max="17" width="11.57421875" style="36" customWidth="1"/>
    <col min="18" max="16384" width="11.57421875" style="1" customWidth="1"/>
  </cols>
  <sheetData>
    <row r="1" ht="18.75" customHeight="1"/>
    <row r="2" spans="1:12" s="10" customFormat="1" ht="12.75" customHeight="1">
      <c r="A2" s="568"/>
      <c r="B2" s="568"/>
      <c r="C2" s="568"/>
      <c r="D2" s="568"/>
      <c r="E2" s="568"/>
      <c r="F2" s="568"/>
      <c r="G2" s="568"/>
      <c r="H2" s="568"/>
      <c r="I2" s="568"/>
      <c r="J2" s="568"/>
      <c r="K2" s="568"/>
      <c r="L2" s="218"/>
    </row>
    <row r="3" spans="1:16" s="10" customFormat="1" ht="16.5" customHeight="1">
      <c r="A3" s="529" t="s">
        <v>500</v>
      </c>
      <c r="B3" s="529"/>
      <c r="C3" s="529"/>
      <c r="D3" s="529"/>
      <c r="E3" s="529"/>
      <c r="F3" s="529"/>
      <c r="G3" s="529"/>
      <c r="H3" s="529"/>
      <c r="I3" s="530"/>
      <c r="J3" s="530"/>
      <c r="K3" s="530"/>
      <c r="L3" s="12"/>
      <c r="M3" s="12"/>
      <c r="N3" s="12"/>
      <c r="O3" s="12"/>
      <c r="P3" s="13" t="s">
        <v>111</v>
      </c>
    </row>
    <row r="4" ht="15" customHeight="1"/>
    <row r="5" spans="1:16" s="25" customFormat="1" ht="17.25" customHeight="1">
      <c r="A5" s="35"/>
      <c r="B5" s="572" t="s">
        <v>114</v>
      </c>
      <c r="C5" s="572"/>
      <c r="D5" s="572"/>
      <c r="E5" s="240"/>
      <c r="F5" s="612" t="s">
        <v>171</v>
      </c>
      <c r="G5" s="612"/>
      <c r="H5" s="612"/>
      <c r="I5" s="612"/>
      <c r="J5" s="612"/>
      <c r="K5" s="612"/>
      <c r="L5" s="612"/>
      <c r="M5" s="612"/>
      <c r="N5" s="612"/>
      <c r="O5" s="612"/>
      <c r="P5" s="612"/>
    </row>
    <row r="6" spans="1:16" s="25" customFormat="1" ht="36" customHeight="1">
      <c r="A6" s="35"/>
      <c r="B6" s="550"/>
      <c r="C6" s="550"/>
      <c r="D6" s="550"/>
      <c r="E6" s="241"/>
      <c r="F6" s="613"/>
      <c r="G6" s="613"/>
      <c r="H6" s="613"/>
      <c r="I6" s="613"/>
      <c r="J6" s="613"/>
      <c r="K6" s="613"/>
      <c r="L6" s="613"/>
      <c r="M6" s="613"/>
      <c r="N6" s="613"/>
      <c r="O6" s="613"/>
      <c r="P6" s="613"/>
    </row>
    <row r="7" spans="1:16" s="25" customFormat="1" ht="18" customHeight="1">
      <c r="A7" s="35"/>
      <c r="B7" s="638" t="s">
        <v>327</v>
      </c>
      <c r="C7" s="638"/>
      <c r="D7" s="638"/>
      <c r="E7" s="638" t="s">
        <v>267</v>
      </c>
      <c r="F7" s="638"/>
      <c r="G7" s="638"/>
      <c r="H7" s="638" t="s">
        <v>186</v>
      </c>
      <c r="I7" s="638"/>
      <c r="J7" s="638"/>
      <c r="K7" s="638" t="s">
        <v>187</v>
      </c>
      <c r="L7" s="638"/>
      <c r="M7" s="638"/>
      <c r="N7" s="638" t="s">
        <v>268</v>
      </c>
      <c r="O7" s="638"/>
      <c r="P7" s="638"/>
    </row>
    <row r="8" spans="1:16" s="25" customFormat="1" ht="15" customHeight="1">
      <c r="A8" s="28"/>
      <c r="B8" s="18">
        <v>2012</v>
      </c>
      <c r="C8" s="18">
        <v>2011</v>
      </c>
      <c r="D8" s="18">
        <v>2010</v>
      </c>
      <c r="E8" s="18">
        <v>2012</v>
      </c>
      <c r="F8" s="18">
        <v>2011</v>
      </c>
      <c r="G8" s="18">
        <v>2010</v>
      </c>
      <c r="H8" s="18">
        <v>2012</v>
      </c>
      <c r="I8" s="18">
        <v>2011</v>
      </c>
      <c r="J8" s="18">
        <v>2010</v>
      </c>
      <c r="K8" s="18">
        <v>2012</v>
      </c>
      <c r="L8" s="18">
        <v>2011</v>
      </c>
      <c r="M8" s="18">
        <v>2010</v>
      </c>
      <c r="N8" s="18">
        <v>2012</v>
      </c>
      <c r="O8" s="18">
        <v>2011</v>
      </c>
      <c r="P8" s="18">
        <v>2010</v>
      </c>
    </row>
    <row r="9" spans="1:17" s="4" customFormat="1" ht="19.5" customHeight="1">
      <c r="A9" s="19" t="s">
        <v>140</v>
      </c>
      <c r="B9" s="322">
        <v>5.553</v>
      </c>
      <c r="C9" s="322">
        <v>5.565</v>
      </c>
      <c r="D9" s="322">
        <v>5.595744680851064</v>
      </c>
      <c r="E9" s="327">
        <v>8</v>
      </c>
      <c r="F9" s="327">
        <v>9</v>
      </c>
      <c r="G9" s="327">
        <v>7</v>
      </c>
      <c r="H9" s="327">
        <v>23</v>
      </c>
      <c r="I9" s="327">
        <v>21</v>
      </c>
      <c r="J9" s="327">
        <v>24</v>
      </c>
      <c r="K9" s="327">
        <v>16</v>
      </c>
      <c r="L9" s="327">
        <v>16</v>
      </c>
      <c r="M9" s="327">
        <v>16</v>
      </c>
      <c r="N9" s="327">
        <v>0</v>
      </c>
      <c r="O9" s="327">
        <v>0</v>
      </c>
      <c r="P9" s="327">
        <v>0</v>
      </c>
      <c r="Q9" s="166"/>
    </row>
    <row r="10" spans="1:17" s="5" customFormat="1" ht="15" customHeight="1">
      <c r="A10" s="20" t="s">
        <v>141</v>
      </c>
      <c r="B10" s="64">
        <v>5.571</v>
      </c>
      <c r="C10" s="64">
        <v>5.429</v>
      </c>
      <c r="D10" s="64">
        <v>5.25</v>
      </c>
      <c r="E10" s="73">
        <v>1</v>
      </c>
      <c r="F10" s="73">
        <v>2</v>
      </c>
      <c r="G10" s="73">
        <v>2</v>
      </c>
      <c r="H10" s="73">
        <v>4</v>
      </c>
      <c r="I10" s="73">
        <v>3</v>
      </c>
      <c r="J10" s="73">
        <v>4</v>
      </c>
      <c r="K10" s="73">
        <v>2</v>
      </c>
      <c r="L10" s="73">
        <v>2</v>
      </c>
      <c r="M10" s="73">
        <v>2</v>
      </c>
      <c r="N10" s="73">
        <v>0</v>
      </c>
      <c r="O10" s="73">
        <v>0</v>
      </c>
      <c r="P10" s="73">
        <v>0</v>
      </c>
      <c r="Q10" s="166"/>
    </row>
    <row r="11" spans="1:17" s="5" customFormat="1" ht="15" customHeight="1">
      <c r="A11" s="20" t="s">
        <v>192</v>
      </c>
      <c r="B11" s="64">
        <v>5.75</v>
      </c>
      <c r="C11" s="64">
        <v>5.5</v>
      </c>
      <c r="D11" s="64">
        <v>5.75</v>
      </c>
      <c r="E11" s="73">
        <v>0</v>
      </c>
      <c r="F11" s="73">
        <v>1</v>
      </c>
      <c r="G11" s="73">
        <v>0</v>
      </c>
      <c r="H11" s="73">
        <v>3</v>
      </c>
      <c r="I11" s="73">
        <v>2</v>
      </c>
      <c r="J11" s="73">
        <v>3</v>
      </c>
      <c r="K11" s="73">
        <v>1</v>
      </c>
      <c r="L11" s="73">
        <v>1</v>
      </c>
      <c r="M11" s="73">
        <v>1</v>
      </c>
      <c r="N11" s="73">
        <v>0</v>
      </c>
      <c r="O11" s="73">
        <v>0</v>
      </c>
      <c r="P11" s="73">
        <v>0</v>
      </c>
      <c r="Q11" s="166"/>
    </row>
    <row r="12" spans="1:17" s="5" customFormat="1" ht="15" customHeight="1">
      <c r="A12" s="20" t="s">
        <v>193</v>
      </c>
      <c r="B12" s="64">
        <v>6.286</v>
      </c>
      <c r="C12" s="64">
        <v>5.857</v>
      </c>
      <c r="D12" s="64">
        <v>6.142857142857143</v>
      </c>
      <c r="E12" s="73">
        <v>0</v>
      </c>
      <c r="F12" s="73">
        <v>0</v>
      </c>
      <c r="G12" s="73">
        <v>0</v>
      </c>
      <c r="H12" s="73">
        <v>3</v>
      </c>
      <c r="I12" s="73">
        <v>4</v>
      </c>
      <c r="J12" s="73">
        <v>3</v>
      </c>
      <c r="K12" s="73">
        <v>4</v>
      </c>
      <c r="L12" s="73">
        <v>3</v>
      </c>
      <c r="M12" s="73">
        <v>4</v>
      </c>
      <c r="N12" s="73">
        <v>0</v>
      </c>
      <c r="O12" s="73">
        <v>0</v>
      </c>
      <c r="P12" s="73">
        <v>0</v>
      </c>
      <c r="Q12" s="166"/>
    </row>
    <row r="13" spans="1:17" s="5" customFormat="1" ht="15" customHeight="1">
      <c r="A13" s="20" t="s">
        <v>142</v>
      </c>
      <c r="B13" s="64">
        <v>4.5</v>
      </c>
      <c r="C13" s="64">
        <v>4.5</v>
      </c>
      <c r="D13" s="64">
        <v>4.5</v>
      </c>
      <c r="E13" s="73">
        <v>0</v>
      </c>
      <c r="F13" s="73">
        <v>0</v>
      </c>
      <c r="G13" s="73">
        <v>0</v>
      </c>
      <c r="H13" s="73">
        <v>2</v>
      </c>
      <c r="I13" s="73">
        <v>2</v>
      </c>
      <c r="J13" s="73">
        <v>2</v>
      </c>
      <c r="K13" s="73">
        <v>0</v>
      </c>
      <c r="L13" s="73">
        <v>0</v>
      </c>
      <c r="M13" s="73">
        <v>0</v>
      </c>
      <c r="N13" s="73">
        <v>0</v>
      </c>
      <c r="O13" s="73">
        <v>0</v>
      </c>
      <c r="P13" s="73">
        <v>0</v>
      </c>
      <c r="Q13" s="166"/>
    </row>
    <row r="14" spans="1:17" s="5" customFormat="1" ht="15" customHeight="1">
      <c r="A14" s="20" t="s">
        <v>194</v>
      </c>
      <c r="B14" s="64">
        <v>5</v>
      </c>
      <c r="C14" s="64">
        <v>5</v>
      </c>
      <c r="D14" s="64">
        <v>5</v>
      </c>
      <c r="E14" s="73">
        <v>1</v>
      </c>
      <c r="F14" s="73">
        <v>1</v>
      </c>
      <c r="G14" s="73">
        <v>1</v>
      </c>
      <c r="H14" s="73">
        <v>2</v>
      </c>
      <c r="I14" s="73">
        <v>1</v>
      </c>
      <c r="J14" s="73">
        <v>1</v>
      </c>
      <c r="K14" s="73">
        <v>1</v>
      </c>
      <c r="L14" s="73">
        <v>1</v>
      </c>
      <c r="M14" s="73">
        <v>1</v>
      </c>
      <c r="N14" s="73">
        <v>0</v>
      </c>
      <c r="O14" s="73">
        <v>0</v>
      </c>
      <c r="P14" s="73">
        <v>0</v>
      </c>
      <c r="Q14" s="166"/>
    </row>
    <row r="15" spans="1:17" s="5" customFormat="1" ht="15" customHeight="1">
      <c r="A15" s="20" t="s">
        <v>143</v>
      </c>
      <c r="B15" s="64">
        <v>4.333</v>
      </c>
      <c r="C15" s="64">
        <v>5</v>
      </c>
      <c r="D15" s="64">
        <v>4</v>
      </c>
      <c r="E15" s="73">
        <v>1</v>
      </c>
      <c r="F15" s="73">
        <v>1</v>
      </c>
      <c r="G15" s="73">
        <v>1</v>
      </c>
      <c r="H15" s="73">
        <v>2</v>
      </c>
      <c r="I15" s="73">
        <v>1</v>
      </c>
      <c r="J15" s="73">
        <v>1</v>
      </c>
      <c r="K15" s="73">
        <v>0</v>
      </c>
      <c r="L15" s="73">
        <v>1</v>
      </c>
      <c r="M15" s="73">
        <v>0</v>
      </c>
      <c r="N15" s="73">
        <v>0</v>
      </c>
      <c r="O15" s="73">
        <v>0</v>
      </c>
      <c r="P15" s="73">
        <v>0</v>
      </c>
      <c r="Q15" s="166"/>
    </row>
    <row r="16" spans="1:17" s="5" customFormat="1" ht="15" customHeight="1">
      <c r="A16" s="20" t="s">
        <v>195</v>
      </c>
      <c r="B16" s="64">
        <v>5</v>
      </c>
      <c r="C16" s="64">
        <v>4.5</v>
      </c>
      <c r="D16" s="64">
        <v>4.666666666666667</v>
      </c>
      <c r="E16" s="73">
        <v>1</v>
      </c>
      <c r="F16" s="73">
        <v>2</v>
      </c>
      <c r="G16" s="73">
        <v>2</v>
      </c>
      <c r="H16" s="73">
        <v>2</v>
      </c>
      <c r="I16" s="73">
        <v>3</v>
      </c>
      <c r="J16" s="73">
        <v>3</v>
      </c>
      <c r="K16" s="73">
        <v>2</v>
      </c>
      <c r="L16" s="73">
        <v>1</v>
      </c>
      <c r="M16" s="73">
        <v>1</v>
      </c>
      <c r="N16" s="73">
        <v>0</v>
      </c>
      <c r="O16" s="73">
        <v>0</v>
      </c>
      <c r="P16" s="73">
        <v>0</v>
      </c>
      <c r="Q16" s="166"/>
    </row>
    <row r="17" spans="1:17" s="5" customFormat="1" ht="15" customHeight="1">
      <c r="A17" s="20" t="s">
        <v>144</v>
      </c>
      <c r="B17" s="64">
        <v>5.75</v>
      </c>
      <c r="C17" s="64">
        <v>6.375</v>
      </c>
      <c r="D17" s="64">
        <v>6.125</v>
      </c>
      <c r="E17" s="73">
        <v>2</v>
      </c>
      <c r="F17" s="73">
        <v>1</v>
      </c>
      <c r="G17" s="73">
        <v>1</v>
      </c>
      <c r="H17" s="73">
        <v>3</v>
      </c>
      <c r="I17" s="73">
        <v>3</v>
      </c>
      <c r="J17" s="73">
        <v>3</v>
      </c>
      <c r="K17" s="73">
        <v>3</v>
      </c>
      <c r="L17" s="73">
        <v>4</v>
      </c>
      <c r="M17" s="73">
        <v>4</v>
      </c>
      <c r="N17" s="73">
        <v>0</v>
      </c>
      <c r="O17" s="73">
        <v>0</v>
      </c>
      <c r="P17" s="73">
        <v>0</v>
      </c>
      <c r="Q17" s="166"/>
    </row>
    <row r="18" spans="1:17" s="5" customFormat="1" ht="15" customHeight="1">
      <c r="A18" s="20" t="s">
        <v>145</v>
      </c>
      <c r="B18" s="64">
        <v>8.5</v>
      </c>
      <c r="C18" s="64">
        <v>8.5</v>
      </c>
      <c r="D18" s="64">
        <v>7.666666666666667</v>
      </c>
      <c r="E18" s="73">
        <v>0</v>
      </c>
      <c r="F18" s="73">
        <v>0</v>
      </c>
      <c r="G18" s="73">
        <v>0</v>
      </c>
      <c r="H18" s="73">
        <v>0</v>
      </c>
      <c r="I18" s="73">
        <v>0</v>
      </c>
      <c r="J18" s="73">
        <v>1</v>
      </c>
      <c r="K18" s="73">
        <v>2</v>
      </c>
      <c r="L18" s="73">
        <v>2</v>
      </c>
      <c r="M18" s="73">
        <v>2</v>
      </c>
      <c r="N18" s="73">
        <v>0</v>
      </c>
      <c r="O18" s="73">
        <v>0</v>
      </c>
      <c r="P18" s="73">
        <v>0</v>
      </c>
      <c r="Q18" s="166"/>
    </row>
    <row r="19" spans="1:17" s="5" customFormat="1" ht="15" customHeight="1">
      <c r="A19" s="20" t="s">
        <v>196</v>
      </c>
      <c r="B19" s="64">
        <v>5</v>
      </c>
      <c r="C19" s="64">
        <v>5.25</v>
      </c>
      <c r="D19" s="64">
        <v>5.75</v>
      </c>
      <c r="E19" s="73">
        <v>2</v>
      </c>
      <c r="F19" s="73">
        <v>1</v>
      </c>
      <c r="G19" s="73">
        <v>0</v>
      </c>
      <c r="H19" s="73">
        <v>2</v>
      </c>
      <c r="I19" s="73">
        <v>2</v>
      </c>
      <c r="J19" s="73">
        <v>3</v>
      </c>
      <c r="K19" s="73">
        <v>1</v>
      </c>
      <c r="L19" s="73">
        <v>1</v>
      </c>
      <c r="M19" s="73">
        <v>1</v>
      </c>
      <c r="N19" s="73">
        <v>0</v>
      </c>
      <c r="O19" s="73">
        <v>0</v>
      </c>
      <c r="P19" s="73">
        <v>0</v>
      </c>
      <c r="Q19" s="166"/>
    </row>
    <row r="20" spans="1:17" s="4" customFormat="1" ht="19.5" customHeight="1">
      <c r="A20" s="21" t="s">
        <v>146</v>
      </c>
      <c r="B20" s="66">
        <v>5.727</v>
      </c>
      <c r="C20" s="66">
        <v>6.357</v>
      </c>
      <c r="D20" s="66">
        <v>5.769230769230769</v>
      </c>
      <c r="E20" s="65">
        <v>1</v>
      </c>
      <c r="F20" s="65">
        <v>2</v>
      </c>
      <c r="G20" s="65">
        <v>2</v>
      </c>
      <c r="H20" s="65">
        <v>5</v>
      </c>
      <c r="I20" s="65">
        <v>7</v>
      </c>
      <c r="J20" s="65">
        <v>7</v>
      </c>
      <c r="K20" s="65">
        <v>5</v>
      </c>
      <c r="L20" s="65">
        <v>3</v>
      </c>
      <c r="M20" s="65">
        <v>3</v>
      </c>
      <c r="N20" s="65">
        <v>0</v>
      </c>
      <c r="O20" s="65">
        <v>2</v>
      </c>
      <c r="P20" s="65">
        <v>1</v>
      </c>
      <c r="Q20" s="166"/>
    </row>
    <row r="21" spans="1:17" s="5" customFormat="1" ht="15" customHeight="1">
      <c r="A21" s="20" t="s">
        <v>197</v>
      </c>
      <c r="B21" s="64">
        <v>6.125</v>
      </c>
      <c r="C21" s="64">
        <v>6.9</v>
      </c>
      <c r="D21" s="64">
        <v>6.5</v>
      </c>
      <c r="E21" s="73">
        <v>0</v>
      </c>
      <c r="F21" s="73">
        <v>1</v>
      </c>
      <c r="G21" s="73">
        <v>1</v>
      </c>
      <c r="H21" s="73">
        <v>4</v>
      </c>
      <c r="I21" s="73">
        <v>5</v>
      </c>
      <c r="J21" s="73">
        <v>4</v>
      </c>
      <c r="K21" s="73">
        <v>4</v>
      </c>
      <c r="L21" s="73">
        <v>2</v>
      </c>
      <c r="M21" s="73">
        <v>2</v>
      </c>
      <c r="N21" s="73">
        <v>0</v>
      </c>
      <c r="O21" s="73">
        <v>2</v>
      </c>
      <c r="P21" s="73">
        <v>1</v>
      </c>
      <c r="Q21" s="166"/>
    </row>
    <row r="22" spans="1:17" s="5" customFormat="1" ht="15" customHeight="1">
      <c r="A22" s="20" t="s">
        <v>147</v>
      </c>
      <c r="B22" s="64">
        <v>7</v>
      </c>
      <c r="C22" s="64">
        <v>8</v>
      </c>
      <c r="D22" s="64">
        <v>7</v>
      </c>
      <c r="E22" s="73">
        <v>0</v>
      </c>
      <c r="F22" s="73">
        <v>0</v>
      </c>
      <c r="G22" s="73">
        <v>0</v>
      </c>
      <c r="H22" s="73">
        <v>0</v>
      </c>
      <c r="I22" s="73">
        <v>0</v>
      </c>
      <c r="J22" s="73">
        <v>0</v>
      </c>
      <c r="K22" s="73">
        <v>1</v>
      </c>
      <c r="L22" s="73">
        <v>1</v>
      </c>
      <c r="M22" s="73">
        <v>1</v>
      </c>
      <c r="N22" s="73">
        <v>0</v>
      </c>
      <c r="O22" s="73">
        <v>0</v>
      </c>
      <c r="P22" s="73">
        <v>0</v>
      </c>
      <c r="Q22" s="166"/>
    </row>
    <row r="23" spans="1:17" s="5" customFormat="1" ht="15" customHeight="1">
      <c r="A23" s="20" t="s">
        <v>198</v>
      </c>
      <c r="B23" s="64">
        <v>3.5</v>
      </c>
      <c r="C23" s="64">
        <v>4</v>
      </c>
      <c r="D23" s="64">
        <v>4</v>
      </c>
      <c r="E23" s="73">
        <v>1</v>
      </c>
      <c r="F23" s="73">
        <v>1</v>
      </c>
      <c r="G23" s="73">
        <v>1</v>
      </c>
      <c r="H23" s="73">
        <v>1</v>
      </c>
      <c r="I23" s="73">
        <v>2</v>
      </c>
      <c r="J23" s="73">
        <v>3</v>
      </c>
      <c r="K23" s="73">
        <v>0</v>
      </c>
      <c r="L23" s="73">
        <v>0</v>
      </c>
      <c r="M23" s="73">
        <v>0</v>
      </c>
      <c r="N23" s="73">
        <v>0</v>
      </c>
      <c r="O23" s="73">
        <v>0</v>
      </c>
      <c r="P23" s="73">
        <v>0</v>
      </c>
      <c r="Q23" s="166"/>
    </row>
    <row r="24" spans="1:17" s="5" customFormat="1" ht="19.5" customHeight="1">
      <c r="A24" s="22" t="s">
        <v>199</v>
      </c>
      <c r="B24" s="71">
        <v>5.586</v>
      </c>
      <c r="C24" s="71">
        <v>5.75</v>
      </c>
      <c r="D24" s="71">
        <v>5.633333333333334</v>
      </c>
      <c r="E24" s="82">
        <v>9</v>
      </c>
      <c r="F24" s="82">
        <v>11</v>
      </c>
      <c r="G24" s="67">
        <v>9</v>
      </c>
      <c r="H24" s="82">
        <v>28</v>
      </c>
      <c r="I24" s="82">
        <v>28</v>
      </c>
      <c r="J24" s="67">
        <v>31</v>
      </c>
      <c r="K24" s="82">
        <v>21</v>
      </c>
      <c r="L24" s="82">
        <v>19</v>
      </c>
      <c r="M24" s="67">
        <v>19</v>
      </c>
      <c r="N24" s="82">
        <v>0</v>
      </c>
      <c r="O24" s="82">
        <v>2</v>
      </c>
      <c r="P24" s="67">
        <v>1</v>
      </c>
      <c r="Q24" s="166"/>
    </row>
    <row r="25" spans="1:17" s="5" customFormat="1" ht="19.5" customHeight="1">
      <c r="A25" s="23" t="s">
        <v>150</v>
      </c>
      <c r="B25" s="312"/>
      <c r="C25" s="312"/>
      <c r="D25" s="312"/>
      <c r="F25" s="85"/>
      <c r="G25" s="85"/>
      <c r="I25" s="73"/>
      <c r="J25" s="85"/>
      <c r="L25" s="73"/>
      <c r="M25" s="85"/>
      <c r="O25" s="73"/>
      <c r="P25" s="328"/>
      <c r="Q25" s="166"/>
    </row>
    <row r="26" spans="1:17" s="5" customFormat="1" ht="15" customHeight="1">
      <c r="A26" s="20" t="s">
        <v>200</v>
      </c>
      <c r="B26" s="64">
        <v>6.346</v>
      </c>
      <c r="C26" s="64">
        <v>6.92</v>
      </c>
      <c r="D26" s="64">
        <v>6.444444444444445</v>
      </c>
      <c r="E26" s="73">
        <v>1</v>
      </c>
      <c r="F26" s="73">
        <v>1</v>
      </c>
      <c r="G26" s="73">
        <v>2</v>
      </c>
      <c r="H26" s="73">
        <v>10</v>
      </c>
      <c r="I26" s="73">
        <v>9</v>
      </c>
      <c r="J26" s="73">
        <v>10</v>
      </c>
      <c r="K26" s="73">
        <v>15</v>
      </c>
      <c r="L26" s="73">
        <v>13</v>
      </c>
      <c r="M26" s="73">
        <v>14</v>
      </c>
      <c r="N26" s="73">
        <v>0</v>
      </c>
      <c r="O26" s="73">
        <v>2</v>
      </c>
      <c r="P26" s="73">
        <v>1</v>
      </c>
      <c r="Q26" s="166"/>
    </row>
    <row r="27" spans="1:17" s="5" customFormat="1" ht="15" customHeight="1">
      <c r="A27" s="20" t="s">
        <v>201</v>
      </c>
      <c r="B27" s="64"/>
      <c r="C27" s="64"/>
      <c r="D27" s="64"/>
      <c r="E27" s="73"/>
      <c r="F27" s="73"/>
      <c r="G27" s="73"/>
      <c r="H27" s="73"/>
      <c r="I27" s="73"/>
      <c r="J27" s="73"/>
      <c r="K27" s="73"/>
      <c r="L27" s="73"/>
      <c r="M27" s="73"/>
      <c r="N27" s="73"/>
      <c r="O27" s="73"/>
      <c r="P27" s="73"/>
      <c r="Q27" s="166"/>
    </row>
    <row r="28" spans="1:17" s="5" customFormat="1" ht="15" customHeight="1">
      <c r="A28" s="24" t="s">
        <v>151</v>
      </c>
      <c r="B28" s="64">
        <v>6.333</v>
      </c>
      <c r="C28" s="64">
        <v>5.8</v>
      </c>
      <c r="D28" s="64">
        <v>6</v>
      </c>
      <c r="E28" s="73">
        <v>0</v>
      </c>
      <c r="F28" s="73">
        <v>1</v>
      </c>
      <c r="G28" s="73">
        <v>1</v>
      </c>
      <c r="H28" s="73">
        <v>1</v>
      </c>
      <c r="I28" s="73">
        <v>3</v>
      </c>
      <c r="J28" s="73">
        <v>3</v>
      </c>
      <c r="K28" s="73">
        <v>2</v>
      </c>
      <c r="L28" s="73">
        <v>1</v>
      </c>
      <c r="M28" s="73">
        <v>2</v>
      </c>
      <c r="N28" s="73">
        <v>0</v>
      </c>
      <c r="O28" s="73">
        <v>0</v>
      </c>
      <c r="P28" s="73">
        <v>0</v>
      </c>
      <c r="Q28" s="166"/>
    </row>
    <row r="29" spans="1:17" s="5" customFormat="1" ht="15" customHeight="1">
      <c r="A29" s="24" t="s">
        <v>152</v>
      </c>
      <c r="B29" s="64">
        <v>4.75</v>
      </c>
      <c r="C29" s="64">
        <v>4.833</v>
      </c>
      <c r="D29" s="64">
        <v>4.2</v>
      </c>
      <c r="E29" s="73">
        <v>0</v>
      </c>
      <c r="F29" s="73">
        <v>2</v>
      </c>
      <c r="G29" s="73">
        <v>2</v>
      </c>
      <c r="H29" s="73">
        <v>4</v>
      </c>
      <c r="I29" s="73">
        <v>3</v>
      </c>
      <c r="J29" s="73">
        <v>3</v>
      </c>
      <c r="K29" s="73">
        <v>0</v>
      </c>
      <c r="L29" s="73">
        <v>1</v>
      </c>
      <c r="M29" s="73">
        <v>0</v>
      </c>
      <c r="N29" s="73">
        <v>0</v>
      </c>
      <c r="O29" s="73">
        <v>0</v>
      </c>
      <c r="P29" s="73">
        <v>0</v>
      </c>
      <c r="Q29" s="166"/>
    </row>
    <row r="30" spans="1:17" s="5" customFormat="1" ht="15" customHeight="1">
      <c r="A30" s="24" t="s">
        <v>153</v>
      </c>
      <c r="B30" s="64">
        <v>5.4</v>
      </c>
      <c r="C30" s="64">
        <v>6</v>
      </c>
      <c r="D30" s="64">
        <v>5.875</v>
      </c>
      <c r="E30" s="73">
        <v>1</v>
      </c>
      <c r="F30" s="73">
        <v>1</v>
      </c>
      <c r="G30" s="73">
        <v>0</v>
      </c>
      <c r="H30" s="73">
        <v>4</v>
      </c>
      <c r="I30" s="73">
        <v>2</v>
      </c>
      <c r="J30" s="73">
        <v>5</v>
      </c>
      <c r="K30" s="73">
        <v>0</v>
      </c>
      <c r="L30" s="73">
        <v>3</v>
      </c>
      <c r="M30" s="73">
        <v>3</v>
      </c>
      <c r="N30" s="73">
        <v>0</v>
      </c>
      <c r="O30" s="73">
        <v>0</v>
      </c>
      <c r="P30" s="73">
        <v>0</v>
      </c>
      <c r="Q30" s="166"/>
    </row>
    <row r="31" spans="1:17" s="5" customFormat="1" ht="15" customHeight="1">
      <c r="A31" s="24" t="s">
        <v>154</v>
      </c>
      <c r="B31" s="64">
        <v>4.7</v>
      </c>
      <c r="C31" s="64">
        <v>4.333</v>
      </c>
      <c r="D31" s="64">
        <v>4.285714285714286</v>
      </c>
      <c r="E31" s="73">
        <v>7</v>
      </c>
      <c r="F31" s="73">
        <v>6</v>
      </c>
      <c r="G31" s="73">
        <v>4</v>
      </c>
      <c r="H31" s="73">
        <v>9</v>
      </c>
      <c r="I31" s="73">
        <v>11</v>
      </c>
      <c r="J31" s="73">
        <v>10</v>
      </c>
      <c r="K31" s="73">
        <v>4</v>
      </c>
      <c r="L31" s="73">
        <v>1</v>
      </c>
      <c r="M31" s="73">
        <v>0</v>
      </c>
      <c r="N31" s="73">
        <v>0</v>
      </c>
      <c r="O31" s="73">
        <v>0</v>
      </c>
      <c r="P31" s="73">
        <v>0</v>
      </c>
      <c r="Q31" s="166"/>
    </row>
    <row r="32" spans="1:17" s="4" customFormat="1" ht="19.5" customHeight="1">
      <c r="A32" s="22" t="s">
        <v>199</v>
      </c>
      <c r="B32" s="68">
        <v>5.586</v>
      </c>
      <c r="C32" s="68">
        <v>5.75</v>
      </c>
      <c r="D32" s="68">
        <v>5.633333333333334</v>
      </c>
      <c r="E32" s="82">
        <v>9</v>
      </c>
      <c r="F32" s="82">
        <v>11</v>
      </c>
      <c r="G32" s="82">
        <v>9</v>
      </c>
      <c r="H32" s="82">
        <v>28</v>
      </c>
      <c r="I32" s="82">
        <v>28</v>
      </c>
      <c r="J32" s="82">
        <v>31</v>
      </c>
      <c r="K32" s="82">
        <v>21</v>
      </c>
      <c r="L32" s="82">
        <v>19</v>
      </c>
      <c r="M32" s="82">
        <v>19</v>
      </c>
      <c r="N32" s="82">
        <v>0</v>
      </c>
      <c r="O32" s="82">
        <v>2</v>
      </c>
      <c r="P32" s="82">
        <v>1</v>
      </c>
      <c r="Q32" s="166"/>
    </row>
    <row r="33" ht="11.25">
      <c r="A33" s="1" t="s">
        <v>272</v>
      </c>
    </row>
    <row r="35" spans="2:16" ht="11.25">
      <c r="B35" s="16"/>
      <c r="C35" s="16"/>
      <c r="D35" s="16"/>
      <c r="E35" s="16"/>
      <c r="F35" s="16"/>
      <c r="G35" s="16"/>
      <c r="H35" s="16"/>
      <c r="I35" s="16"/>
      <c r="J35" s="16"/>
      <c r="K35" s="16"/>
      <c r="L35" s="16"/>
      <c r="M35" s="16"/>
      <c r="N35" s="16"/>
      <c r="O35" s="16"/>
      <c r="P35" s="16"/>
    </row>
    <row r="36" spans="1:3" ht="11.25">
      <c r="A36" s="7"/>
      <c r="B36" s="7"/>
      <c r="C36" s="7"/>
    </row>
    <row r="37" spans="1:6" ht="11.25">
      <c r="A37" s="7"/>
      <c r="B37" s="7"/>
      <c r="C37" s="7"/>
      <c r="F37" s="242"/>
    </row>
    <row r="38" spans="1:3" ht="11.25">
      <c r="A38" s="7"/>
      <c r="B38" s="7"/>
      <c r="C38" s="7"/>
    </row>
    <row r="39" spans="1:3" ht="11.25">
      <c r="A39" s="7"/>
      <c r="B39" s="7"/>
      <c r="C39" s="7"/>
    </row>
  </sheetData>
  <sheetProtection/>
  <mergeCells count="8">
    <mergeCell ref="A2:K2"/>
    <mergeCell ref="F5:P6"/>
    <mergeCell ref="E7:G7"/>
    <mergeCell ref="B7:D7"/>
    <mergeCell ref="H7:J7"/>
    <mergeCell ref="K7:M7"/>
    <mergeCell ref="N7:P7"/>
    <mergeCell ref="B5:D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34.xml><?xml version="1.0" encoding="utf-8"?>
<worksheet xmlns="http://schemas.openxmlformats.org/spreadsheetml/2006/main" xmlns:r="http://schemas.openxmlformats.org/officeDocument/2006/relationships">
  <dimension ref="A2:T57"/>
  <sheetViews>
    <sheetView showGridLines="0" zoomScaleSheetLayoutView="100" zoomScalePageLayoutView="0" workbookViewId="0" topLeftCell="A1">
      <selection activeCell="A1" sqref="A1"/>
    </sheetView>
  </sheetViews>
  <sheetFormatPr defaultColWidth="11.57421875" defaultRowHeight="12.75"/>
  <cols>
    <col min="1" max="1" width="37.7109375" style="5" customWidth="1"/>
    <col min="2" max="4" width="7.140625" style="5" customWidth="1"/>
    <col min="5" max="7" width="7.57421875" style="5" customWidth="1"/>
    <col min="8" max="19" width="7.140625" style="5" customWidth="1"/>
    <col min="20" max="16384" width="11.57421875" style="5" customWidth="1"/>
  </cols>
  <sheetData>
    <row r="2" spans="1:11" s="46" customFormat="1" ht="12.75" customHeight="1">
      <c r="A2" s="656"/>
      <c r="B2" s="656"/>
      <c r="C2" s="656"/>
      <c r="D2" s="656"/>
      <c r="E2" s="656"/>
      <c r="F2" s="656"/>
      <c r="G2" s="656"/>
      <c r="H2" s="656"/>
      <c r="I2" s="656"/>
      <c r="J2" s="656"/>
      <c r="K2" s="656"/>
    </row>
    <row r="3" spans="1:19" s="46" customFormat="1" ht="16.5" customHeight="1">
      <c r="A3" s="529" t="s">
        <v>514</v>
      </c>
      <c r="B3" s="529"/>
      <c r="C3" s="529"/>
      <c r="D3" s="529"/>
      <c r="E3" s="529"/>
      <c r="F3" s="529"/>
      <c r="G3" s="529"/>
      <c r="H3" s="529"/>
      <c r="I3" s="530"/>
      <c r="J3" s="530"/>
      <c r="K3" s="530"/>
      <c r="L3" s="540"/>
      <c r="M3" s="540"/>
      <c r="N3" s="237"/>
      <c r="O3" s="237"/>
      <c r="P3" s="237"/>
      <c r="Q3" s="237"/>
      <c r="R3" s="237"/>
      <c r="S3" s="26" t="s">
        <v>115</v>
      </c>
    </row>
    <row r="4" spans="4:11" ht="9" customHeight="1">
      <c r="D4" s="29"/>
      <c r="E4" s="29"/>
      <c r="F4" s="29"/>
      <c r="G4" s="29"/>
      <c r="H4" s="29"/>
      <c r="I4" s="29"/>
      <c r="J4" s="29"/>
      <c r="K4" s="29"/>
    </row>
    <row r="5" spans="1:19" ht="36.75" customHeight="1">
      <c r="A5" s="610"/>
      <c r="B5" s="612" t="s">
        <v>172</v>
      </c>
      <c r="C5" s="612"/>
      <c r="D5" s="612"/>
      <c r="E5" s="572" t="s">
        <v>173</v>
      </c>
      <c r="F5" s="572"/>
      <c r="G5" s="572"/>
      <c r="H5" s="613" t="s">
        <v>116</v>
      </c>
      <c r="I5" s="613"/>
      <c r="J5" s="613"/>
      <c r="K5" s="613"/>
      <c r="L5" s="613"/>
      <c r="M5" s="613"/>
      <c r="N5" s="613"/>
      <c r="O5" s="613"/>
      <c r="P5" s="613"/>
      <c r="Q5" s="613"/>
      <c r="R5" s="613"/>
      <c r="S5" s="613"/>
    </row>
    <row r="6" spans="1:19" ht="39" customHeight="1">
      <c r="A6" s="610"/>
      <c r="B6" s="612"/>
      <c r="C6" s="612"/>
      <c r="D6" s="612"/>
      <c r="E6" s="572"/>
      <c r="F6" s="572"/>
      <c r="G6" s="572"/>
      <c r="H6" s="612" t="s">
        <v>352</v>
      </c>
      <c r="I6" s="612"/>
      <c r="J6" s="612"/>
      <c r="K6" s="612" t="s">
        <v>174</v>
      </c>
      <c r="L6" s="612"/>
      <c r="M6" s="612"/>
      <c r="N6" s="612" t="s">
        <v>354</v>
      </c>
      <c r="O6" s="612"/>
      <c r="P6" s="612"/>
      <c r="Q6" s="612" t="s">
        <v>175</v>
      </c>
      <c r="R6" s="612"/>
      <c r="S6" s="612"/>
    </row>
    <row r="7" spans="1:19" ht="38.25" customHeight="1">
      <c r="A7" s="610"/>
      <c r="B7" s="613"/>
      <c r="C7" s="613"/>
      <c r="D7" s="613"/>
      <c r="E7" s="550"/>
      <c r="F7" s="550"/>
      <c r="G7" s="550"/>
      <c r="H7" s="613"/>
      <c r="I7" s="613"/>
      <c r="J7" s="613"/>
      <c r="K7" s="613"/>
      <c r="L7" s="613"/>
      <c r="M7" s="613"/>
      <c r="N7" s="613"/>
      <c r="O7" s="613"/>
      <c r="P7" s="613"/>
      <c r="Q7" s="613"/>
      <c r="R7" s="613"/>
      <c r="S7" s="613"/>
    </row>
    <row r="8" spans="1:19" ht="18" customHeight="1">
      <c r="A8" s="34"/>
      <c r="B8" s="18">
        <v>2012</v>
      </c>
      <c r="C8" s="18">
        <v>2011</v>
      </c>
      <c r="D8" s="18">
        <v>2010</v>
      </c>
      <c r="E8" s="18">
        <v>2012</v>
      </c>
      <c r="F8" s="18">
        <v>2011</v>
      </c>
      <c r="G8" s="18">
        <v>2010</v>
      </c>
      <c r="H8" s="18">
        <v>2012</v>
      </c>
      <c r="I8" s="18">
        <v>2011</v>
      </c>
      <c r="J8" s="18">
        <v>2010</v>
      </c>
      <c r="K8" s="18">
        <v>2012</v>
      </c>
      <c r="L8" s="18">
        <v>2011</v>
      </c>
      <c r="M8" s="18">
        <v>2010</v>
      </c>
      <c r="N8" s="18">
        <v>2012</v>
      </c>
      <c r="O8" s="18">
        <v>2011</v>
      </c>
      <c r="P8" s="18">
        <v>2010</v>
      </c>
      <c r="Q8" s="18">
        <v>2012</v>
      </c>
      <c r="R8" s="18">
        <v>2011</v>
      </c>
      <c r="S8" s="18">
        <v>2010</v>
      </c>
    </row>
    <row r="9" spans="1:20" ht="15" customHeight="1">
      <c r="A9" s="19" t="s">
        <v>140</v>
      </c>
      <c r="B9" s="325">
        <v>47</v>
      </c>
      <c r="C9" s="325">
        <v>46</v>
      </c>
      <c r="D9" s="325">
        <v>47</v>
      </c>
      <c r="E9" s="322">
        <v>61.702</v>
      </c>
      <c r="F9" s="322">
        <v>60.87</v>
      </c>
      <c r="G9" s="322">
        <v>68.085</v>
      </c>
      <c r="H9" s="322">
        <v>26.82</v>
      </c>
      <c r="I9" s="322">
        <v>26.2</v>
      </c>
      <c r="J9" s="322">
        <v>27.756653992395435</v>
      </c>
      <c r="K9" s="322">
        <v>44.9</v>
      </c>
      <c r="L9" s="322">
        <v>46.484</v>
      </c>
      <c r="M9" s="322">
        <v>44.106463878327</v>
      </c>
      <c r="N9" s="322">
        <v>23.372</v>
      </c>
      <c r="O9" s="322">
        <v>21.094</v>
      </c>
      <c r="P9" s="322">
        <v>22.0532319391635</v>
      </c>
      <c r="Q9" s="322">
        <v>4.7</v>
      </c>
      <c r="R9" s="322">
        <v>6.25</v>
      </c>
      <c r="S9" s="322">
        <v>6.083650190114068</v>
      </c>
      <c r="T9" s="37"/>
    </row>
    <row r="10" spans="1:20" ht="15" customHeight="1">
      <c r="A10" s="20" t="s">
        <v>141</v>
      </c>
      <c r="B10" s="63">
        <v>7</v>
      </c>
      <c r="C10" s="63">
        <v>7</v>
      </c>
      <c r="D10" s="63">
        <v>8</v>
      </c>
      <c r="E10" s="64">
        <v>71.429</v>
      </c>
      <c r="F10" s="64">
        <v>71.429</v>
      </c>
      <c r="G10" s="64">
        <v>75</v>
      </c>
      <c r="H10" s="64">
        <v>26.4</v>
      </c>
      <c r="I10" s="64">
        <v>26.316</v>
      </c>
      <c r="J10" s="64">
        <v>30.952380952380953</v>
      </c>
      <c r="K10" s="64">
        <v>41.4</v>
      </c>
      <c r="L10" s="64">
        <v>42.105</v>
      </c>
      <c r="M10" s="64">
        <v>38.095238095238095</v>
      </c>
      <c r="N10" s="64">
        <v>23.4</v>
      </c>
      <c r="O10" s="64">
        <v>23.684</v>
      </c>
      <c r="P10" s="64">
        <v>23.809523809523807</v>
      </c>
      <c r="Q10" s="64">
        <v>7.9</v>
      </c>
      <c r="R10" s="64">
        <v>7.895</v>
      </c>
      <c r="S10" s="64">
        <v>7.142857142857142</v>
      </c>
      <c r="T10" s="37"/>
    </row>
    <row r="11" spans="1:20" ht="15" customHeight="1">
      <c r="A11" s="20" t="s">
        <v>192</v>
      </c>
      <c r="B11" s="63">
        <v>4</v>
      </c>
      <c r="C11" s="63">
        <v>4</v>
      </c>
      <c r="D11" s="63">
        <v>4</v>
      </c>
      <c r="E11" s="64">
        <v>75</v>
      </c>
      <c r="F11" s="64">
        <v>75</v>
      </c>
      <c r="G11" s="64">
        <v>75</v>
      </c>
      <c r="H11" s="64">
        <v>17.391</v>
      </c>
      <c r="I11" s="64">
        <v>18.182</v>
      </c>
      <c r="J11" s="64">
        <v>21.73913043478261</v>
      </c>
      <c r="K11" s="64">
        <v>65.217</v>
      </c>
      <c r="L11" s="64">
        <v>63.636</v>
      </c>
      <c r="M11" s="64">
        <v>60.86956521739131</v>
      </c>
      <c r="N11" s="64">
        <v>8.696</v>
      </c>
      <c r="O11" s="64">
        <v>9.091</v>
      </c>
      <c r="P11" s="64">
        <v>8.695652173913043</v>
      </c>
      <c r="Q11" s="64">
        <v>8.696</v>
      </c>
      <c r="R11" s="64">
        <v>9.091</v>
      </c>
      <c r="S11" s="64">
        <v>8.695652173913043</v>
      </c>
      <c r="T11" s="37"/>
    </row>
    <row r="12" spans="1:20" ht="15" customHeight="1">
      <c r="A12" s="20" t="s">
        <v>193</v>
      </c>
      <c r="B12" s="63">
        <v>7</v>
      </c>
      <c r="C12" s="63">
        <v>7</v>
      </c>
      <c r="D12" s="63">
        <v>7</v>
      </c>
      <c r="E12" s="64">
        <v>42.857</v>
      </c>
      <c r="F12" s="64">
        <v>42.857</v>
      </c>
      <c r="G12" s="64">
        <v>57.143</v>
      </c>
      <c r="H12" s="64">
        <v>29.545</v>
      </c>
      <c r="I12" s="64">
        <v>26.8</v>
      </c>
      <c r="J12" s="64">
        <v>27.906976744186046</v>
      </c>
      <c r="K12" s="64">
        <v>38.636</v>
      </c>
      <c r="L12" s="64">
        <v>48.78</v>
      </c>
      <c r="M12" s="64">
        <v>48.837209302325576</v>
      </c>
      <c r="N12" s="64">
        <v>22.727</v>
      </c>
      <c r="O12" s="64">
        <v>12.195</v>
      </c>
      <c r="P12" s="64">
        <v>13.953488372093023</v>
      </c>
      <c r="Q12" s="64">
        <v>9.091</v>
      </c>
      <c r="R12" s="64">
        <v>12.195</v>
      </c>
      <c r="S12" s="64">
        <v>9.30232558139535</v>
      </c>
      <c r="T12" s="37"/>
    </row>
    <row r="13" spans="1:20" ht="15" customHeight="1">
      <c r="A13" s="20" t="s">
        <v>142</v>
      </c>
      <c r="B13" s="63">
        <v>2</v>
      </c>
      <c r="C13" s="63">
        <v>2</v>
      </c>
      <c r="D13" s="63">
        <v>2</v>
      </c>
      <c r="E13" s="64">
        <v>0</v>
      </c>
      <c r="F13" s="64">
        <v>0</v>
      </c>
      <c r="G13" s="64">
        <v>50</v>
      </c>
      <c r="H13" s="64">
        <v>44.444</v>
      </c>
      <c r="I13" s="64">
        <v>44.444</v>
      </c>
      <c r="J13" s="64">
        <v>44.44444444444444</v>
      </c>
      <c r="K13" s="64">
        <v>22.222</v>
      </c>
      <c r="L13" s="64">
        <v>22.222</v>
      </c>
      <c r="M13" s="64">
        <v>22.22222222222222</v>
      </c>
      <c r="N13" s="64">
        <v>22.222</v>
      </c>
      <c r="O13" s="64">
        <v>22.222</v>
      </c>
      <c r="P13" s="64">
        <v>22.22222222222222</v>
      </c>
      <c r="Q13" s="64">
        <v>11.111</v>
      </c>
      <c r="R13" s="64">
        <v>11.111</v>
      </c>
      <c r="S13" s="64">
        <v>11.11111111111111</v>
      </c>
      <c r="T13" s="37"/>
    </row>
    <row r="14" spans="1:20" ht="15" customHeight="1">
      <c r="A14" s="20" t="s">
        <v>194</v>
      </c>
      <c r="B14" s="63">
        <v>4</v>
      </c>
      <c r="C14" s="63">
        <v>3</v>
      </c>
      <c r="D14" s="63">
        <v>3</v>
      </c>
      <c r="E14" s="64">
        <v>75</v>
      </c>
      <c r="F14" s="64">
        <v>66.667</v>
      </c>
      <c r="G14" s="64">
        <v>33.333</v>
      </c>
      <c r="H14" s="64">
        <v>20</v>
      </c>
      <c r="I14" s="64">
        <v>20</v>
      </c>
      <c r="J14" s="64">
        <v>26.666666666666668</v>
      </c>
      <c r="K14" s="64">
        <v>35</v>
      </c>
      <c r="L14" s="64">
        <v>33.333</v>
      </c>
      <c r="M14" s="64">
        <v>26.666666666666668</v>
      </c>
      <c r="N14" s="64">
        <v>45</v>
      </c>
      <c r="O14" s="64">
        <v>40</v>
      </c>
      <c r="P14" s="64">
        <v>40</v>
      </c>
      <c r="Q14" s="64">
        <v>0</v>
      </c>
      <c r="R14" s="64">
        <v>6.667</v>
      </c>
      <c r="S14" s="64">
        <v>6.666666666666667</v>
      </c>
      <c r="T14" s="37"/>
    </row>
    <row r="15" spans="1:20" ht="15" customHeight="1">
      <c r="A15" s="20" t="s">
        <v>143</v>
      </c>
      <c r="B15" s="63">
        <v>3</v>
      </c>
      <c r="C15" s="63">
        <v>3</v>
      </c>
      <c r="D15" s="63">
        <v>2</v>
      </c>
      <c r="E15" s="64">
        <v>66.667</v>
      </c>
      <c r="F15" s="64">
        <v>66.667</v>
      </c>
      <c r="G15" s="64">
        <v>100</v>
      </c>
      <c r="H15" s="64">
        <v>23.077</v>
      </c>
      <c r="I15" s="64">
        <v>20</v>
      </c>
      <c r="J15" s="64">
        <v>25</v>
      </c>
      <c r="K15" s="64">
        <v>53.846</v>
      </c>
      <c r="L15" s="64">
        <v>60</v>
      </c>
      <c r="M15" s="64">
        <v>37.5</v>
      </c>
      <c r="N15" s="64">
        <v>23.077</v>
      </c>
      <c r="O15" s="64">
        <v>20</v>
      </c>
      <c r="P15" s="64">
        <v>37.5</v>
      </c>
      <c r="Q15" s="64">
        <v>0</v>
      </c>
      <c r="R15" s="64">
        <v>0</v>
      </c>
      <c r="S15" s="64">
        <v>0</v>
      </c>
      <c r="T15" s="37"/>
    </row>
    <row r="16" spans="1:20" ht="15" customHeight="1">
      <c r="A16" s="20" t="s">
        <v>195</v>
      </c>
      <c r="B16" s="63">
        <v>5</v>
      </c>
      <c r="C16" s="63">
        <v>6</v>
      </c>
      <c r="D16" s="63">
        <v>6</v>
      </c>
      <c r="E16" s="64">
        <v>120</v>
      </c>
      <c r="F16" s="64">
        <v>83.333</v>
      </c>
      <c r="G16" s="64">
        <v>83.333</v>
      </c>
      <c r="H16" s="64">
        <v>32</v>
      </c>
      <c r="I16" s="64">
        <v>29.6</v>
      </c>
      <c r="J16" s="64">
        <v>32.142857142857146</v>
      </c>
      <c r="K16" s="64">
        <v>44</v>
      </c>
      <c r="L16" s="64">
        <v>44.444</v>
      </c>
      <c r="M16" s="64">
        <v>42.857142857142854</v>
      </c>
      <c r="N16" s="64">
        <v>20</v>
      </c>
      <c r="O16" s="64">
        <v>22.222</v>
      </c>
      <c r="P16" s="64">
        <v>21.428571428571427</v>
      </c>
      <c r="Q16" s="64">
        <v>4</v>
      </c>
      <c r="R16" s="64">
        <v>3.704</v>
      </c>
      <c r="S16" s="64">
        <v>3.571428571428571</v>
      </c>
      <c r="T16" s="37"/>
    </row>
    <row r="17" spans="1:20" ht="15" customHeight="1">
      <c r="A17" s="20" t="s">
        <v>144</v>
      </c>
      <c r="B17" s="63">
        <v>8</v>
      </c>
      <c r="C17" s="63">
        <v>8</v>
      </c>
      <c r="D17" s="63">
        <v>8</v>
      </c>
      <c r="E17" s="64">
        <v>50</v>
      </c>
      <c r="F17" s="64">
        <v>50</v>
      </c>
      <c r="G17" s="64">
        <v>62.5</v>
      </c>
      <c r="H17" s="64">
        <v>30.435</v>
      </c>
      <c r="I17" s="64">
        <v>29.412</v>
      </c>
      <c r="J17" s="64">
        <v>26.53061224489796</v>
      </c>
      <c r="K17" s="64">
        <v>39.13</v>
      </c>
      <c r="L17" s="64">
        <v>35.294</v>
      </c>
      <c r="M17" s="64">
        <v>36.734693877551024</v>
      </c>
      <c r="N17" s="64">
        <v>30.435</v>
      </c>
      <c r="O17" s="64">
        <v>33.333</v>
      </c>
      <c r="P17" s="64">
        <v>32.6530612244898</v>
      </c>
      <c r="Q17" s="64">
        <v>0</v>
      </c>
      <c r="R17" s="64">
        <v>1.961</v>
      </c>
      <c r="S17" s="64">
        <v>4.081632653061225</v>
      </c>
      <c r="T17" s="37"/>
    </row>
    <row r="18" spans="1:20" ht="15" customHeight="1">
      <c r="A18" s="20" t="s">
        <v>145</v>
      </c>
      <c r="B18" s="63">
        <v>2</v>
      </c>
      <c r="C18" s="63">
        <v>2</v>
      </c>
      <c r="D18" s="63">
        <v>3</v>
      </c>
      <c r="E18" s="64">
        <v>50</v>
      </c>
      <c r="F18" s="64">
        <v>50</v>
      </c>
      <c r="G18" s="64">
        <v>66.667</v>
      </c>
      <c r="H18" s="64">
        <v>23.529</v>
      </c>
      <c r="I18" s="64">
        <v>23.529</v>
      </c>
      <c r="J18" s="64">
        <v>26.08695652173913</v>
      </c>
      <c r="K18" s="64">
        <v>47.059</v>
      </c>
      <c r="L18" s="64">
        <v>47.059</v>
      </c>
      <c r="M18" s="64">
        <v>43.47826086956522</v>
      </c>
      <c r="N18" s="64">
        <v>29.412</v>
      </c>
      <c r="O18" s="64">
        <v>23.529</v>
      </c>
      <c r="P18" s="64">
        <v>26.08695652173913</v>
      </c>
      <c r="Q18" s="64">
        <v>0</v>
      </c>
      <c r="R18" s="64">
        <v>5.882</v>
      </c>
      <c r="S18" s="64">
        <v>4.3478260869565215</v>
      </c>
      <c r="T18" s="37"/>
    </row>
    <row r="19" spans="1:20" ht="15" customHeight="1">
      <c r="A19" s="20" t="s">
        <v>196</v>
      </c>
      <c r="B19" s="63">
        <v>5</v>
      </c>
      <c r="C19" s="63">
        <v>4</v>
      </c>
      <c r="D19" s="63">
        <v>4</v>
      </c>
      <c r="E19" s="64">
        <v>40</v>
      </c>
      <c r="F19" s="64">
        <v>75</v>
      </c>
      <c r="G19" s="64">
        <v>75</v>
      </c>
      <c r="H19" s="64">
        <v>24</v>
      </c>
      <c r="I19" s="64">
        <v>23.81</v>
      </c>
      <c r="J19" s="64">
        <v>21.73913043478261</v>
      </c>
      <c r="K19" s="64">
        <v>64</v>
      </c>
      <c r="L19" s="64">
        <v>71.429</v>
      </c>
      <c r="M19" s="64">
        <v>69.56521739130434</v>
      </c>
      <c r="N19" s="64">
        <v>8</v>
      </c>
      <c r="O19" s="64">
        <v>0</v>
      </c>
      <c r="P19" s="64">
        <v>4.3478260869565215</v>
      </c>
      <c r="Q19" s="64">
        <v>4</v>
      </c>
      <c r="R19" s="64">
        <v>4.762</v>
      </c>
      <c r="S19" s="64">
        <v>4.3478260869565215</v>
      </c>
      <c r="T19" s="37"/>
    </row>
    <row r="20" spans="1:20" ht="15" customHeight="1">
      <c r="A20" s="21" t="s">
        <v>146</v>
      </c>
      <c r="B20" s="108">
        <v>11</v>
      </c>
      <c r="C20" s="108">
        <v>14</v>
      </c>
      <c r="D20" s="108">
        <v>13</v>
      </c>
      <c r="E20" s="66">
        <v>54.545</v>
      </c>
      <c r="F20" s="66">
        <v>57.143</v>
      </c>
      <c r="G20" s="66">
        <v>61.538</v>
      </c>
      <c r="H20" s="66">
        <v>36.508</v>
      </c>
      <c r="I20" s="66">
        <v>35.955</v>
      </c>
      <c r="J20" s="66">
        <v>38.666666666666664</v>
      </c>
      <c r="K20" s="66">
        <v>22.222</v>
      </c>
      <c r="L20" s="66">
        <v>24.719</v>
      </c>
      <c r="M20" s="66">
        <v>22.666666666666664</v>
      </c>
      <c r="N20" s="66">
        <v>33.333</v>
      </c>
      <c r="O20" s="66">
        <v>32.584</v>
      </c>
      <c r="P20" s="66">
        <v>34.66666666666667</v>
      </c>
      <c r="Q20" s="66">
        <v>7.937</v>
      </c>
      <c r="R20" s="66">
        <v>6.742</v>
      </c>
      <c r="S20" s="66">
        <v>4</v>
      </c>
      <c r="T20" s="37"/>
    </row>
    <row r="21" spans="1:20" ht="15" customHeight="1">
      <c r="A21" s="20" t="s">
        <v>197</v>
      </c>
      <c r="B21" s="63">
        <v>8</v>
      </c>
      <c r="C21" s="63">
        <v>10</v>
      </c>
      <c r="D21" s="63">
        <v>8</v>
      </c>
      <c r="E21" s="64">
        <v>75</v>
      </c>
      <c r="F21" s="64">
        <v>70</v>
      </c>
      <c r="G21" s="64">
        <v>62.5</v>
      </c>
      <c r="H21" s="64">
        <v>36.735</v>
      </c>
      <c r="I21" s="64">
        <v>36.232</v>
      </c>
      <c r="J21" s="64">
        <v>40.38461538461539</v>
      </c>
      <c r="K21" s="64">
        <v>14.286</v>
      </c>
      <c r="L21" s="64">
        <v>21.739</v>
      </c>
      <c r="M21" s="64">
        <v>15.384615384615385</v>
      </c>
      <c r="N21" s="64">
        <v>38.776</v>
      </c>
      <c r="O21" s="64">
        <v>33.333</v>
      </c>
      <c r="P21" s="64">
        <v>40.38461538461539</v>
      </c>
      <c r="Q21" s="64">
        <v>10.204</v>
      </c>
      <c r="R21" s="64">
        <v>8.696</v>
      </c>
      <c r="S21" s="64">
        <v>3.8461538461538463</v>
      </c>
      <c r="T21" s="37"/>
    </row>
    <row r="22" spans="1:20" ht="15" customHeight="1">
      <c r="A22" s="20" t="s">
        <v>147</v>
      </c>
      <c r="B22" s="63">
        <v>1</v>
      </c>
      <c r="C22" s="63">
        <v>1</v>
      </c>
      <c r="D22" s="63">
        <v>1</v>
      </c>
      <c r="E22" s="64">
        <v>0</v>
      </c>
      <c r="F22" s="64">
        <v>0</v>
      </c>
      <c r="G22" s="64">
        <v>0</v>
      </c>
      <c r="H22" s="64">
        <v>71.429</v>
      </c>
      <c r="I22" s="64">
        <v>75</v>
      </c>
      <c r="J22" s="64">
        <v>71.42857142857143</v>
      </c>
      <c r="K22" s="64">
        <v>28.571</v>
      </c>
      <c r="L22" s="64">
        <v>25</v>
      </c>
      <c r="M22" s="64">
        <v>28.57142857142857</v>
      </c>
      <c r="N22" s="64">
        <v>0</v>
      </c>
      <c r="O22" s="64">
        <v>0</v>
      </c>
      <c r="P22" s="64">
        <v>0</v>
      </c>
      <c r="Q22" s="64">
        <v>0</v>
      </c>
      <c r="R22" s="64">
        <v>0</v>
      </c>
      <c r="S22" s="64">
        <v>0</v>
      </c>
      <c r="T22" s="37"/>
    </row>
    <row r="23" spans="1:20" ht="15" customHeight="1">
      <c r="A23" s="20" t="s">
        <v>198</v>
      </c>
      <c r="B23" s="63">
        <v>2</v>
      </c>
      <c r="C23" s="63">
        <v>3</v>
      </c>
      <c r="D23" s="63">
        <v>4</v>
      </c>
      <c r="E23" s="64">
        <v>0</v>
      </c>
      <c r="F23" s="64">
        <v>33.333</v>
      </c>
      <c r="G23" s="64">
        <v>75</v>
      </c>
      <c r="H23" s="64">
        <v>0</v>
      </c>
      <c r="I23" s="64">
        <v>8.333</v>
      </c>
      <c r="J23" s="64">
        <v>18.75</v>
      </c>
      <c r="K23" s="64">
        <v>71.429</v>
      </c>
      <c r="L23" s="64">
        <v>41.667</v>
      </c>
      <c r="M23" s="64">
        <v>43.75</v>
      </c>
      <c r="N23" s="64">
        <v>28.571</v>
      </c>
      <c r="O23" s="64">
        <v>50</v>
      </c>
      <c r="P23" s="64">
        <v>31.25</v>
      </c>
      <c r="Q23" s="64">
        <v>0</v>
      </c>
      <c r="R23" s="64">
        <v>0</v>
      </c>
      <c r="S23" s="64">
        <v>6.25</v>
      </c>
      <c r="T23" s="37"/>
    </row>
    <row r="24" spans="1:20" ht="15" customHeight="1">
      <c r="A24" s="22" t="s">
        <v>199</v>
      </c>
      <c r="B24" s="40">
        <v>58</v>
      </c>
      <c r="C24" s="40">
        <v>60</v>
      </c>
      <c r="D24" s="40">
        <v>60</v>
      </c>
      <c r="E24" s="71">
        <v>60.345</v>
      </c>
      <c r="F24" s="71">
        <v>60</v>
      </c>
      <c r="G24" s="71">
        <v>66.667</v>
      </c>
      <c r="H24" s="71">
        <v>28.704</v>
      </c>
      <c r="I24" s="71">
        <v>28.7</v>
      </c>
      <c r="J24" s="71">
        <v>30.17751479289941</v>
      </c>
      <c r="K24" s="71">
        <v>40.5</v>
      </c>
      <c r="L24" s="71">
        <v>40.87</v>
      </c>
      <c r="M24" s="71">
        <v>39.349112426035504</v>
      </c>
      <c r="N24" s="71">
        <v>25.309</v>
      </c>
      <c r="O24" s="71">
        <v>24.058</v>
      </c>
      <c r="P24" s="71">
        <v>24.85207100591716</v>
      </c>
      <c r="Q24" s="71">
        <v>5.4</v>
      </c>
      <c r="R24" s="71">
        <v>6.377</v>
      </c>
      <c r="S24" s="71">
        <v>5.621301775147929</v>
      </c>
      <c r="T24" s="37"/>
    </row>
    <row r="25" spans="1:20" ht="15" customHeight="1">
      <c r="A25" s="23" t="s">
        <v>150</v>
      </c>
      <c r="B25" s="326"/>
      <c r="C25" s="326"/>
      <c r="D25" s="326"/>
      <c r="E25" s="312"/>
      <c r="F25" s="312"/>
      <c r="G25" s="312"/>
      <c r="H25" s="312"/>
      <c r="I25" s="312"/>
      <c r="J25" s="312"/>
      <c r="K25" s="312"/>
      <c r="L25" s="312"/>
      <c r="M25" s="312"/>
      <c r="N25" s="312"/>
      <c r="O25" s="312"/>
      <c r="P25" s="312"/>
      <c r="Q25" s="312"/>
      <c r="R25" s="312"/>
      <c r="S25" s="312"/>
      <c r="T25" s="37"/>
    </row>
    <row r="26" spans="1:20" ht="15" customHeight="1">
      <c r="A26" s="20" t="s">
        <v>200</v>
      </c>
      <c r="B26" s="63">
        <v>26</v>
      </c>
      <c r="C26" s="63">
        <v>25</v>
      </c>
      <c r="D26" s="63">
        <v>27</v>
      </c>
      <c r="E26" s="64">
        <v>69.231</v>
      </c>
      <c r="F26" s="64">
        <v>64</v>
      </c>
      <c r="G26" s="64">
        <v>66.667</v>
      </c>
      <c r="H26" s="64">
        <v>29.9</v>
      </c>
      <c r="I26" s="64">
        <v>30.058</v>
      </c>
      <c r="J26" s="64">
        <v>31.60919540229885</v>
      </c>
      <c r="K26" s="64">
        <v>34.7</v>
      </c>
      <c r="L26" s="64">
        <v>35.838</v>
      </c>
      <c r="M26" s="64">
        <v>33.90804597701149</v>
      </c>
      <c r="N26" s="64">
        <v>30.909</v>
      </c>
      <c r="O26" s="64">
        <v>27.746</v>
      </c>
      <c r="P26" s="64">
        <v>30.45977011494253</v>
      </c>
      <c r="Q26" s="64">
        <v>4.242</v>
      </c>
      <c r="R26" s="64">
        <v>6.358</v>
      </c>
      <c r="S26" s="64">
        <v>4.022988505747127</v>
      </c>
      <c r="T26" s="37"/>
    </row>
    <row r="27" spans="1:20" ht="15" customHeight="1">
      <c r="A27" s="20" t="s">
        <v>201</v>
      </c>
      <c r="B27" s="63"/>
      <c r="C27" s="63"/>
      <c r="D27" s="63"/>
      <c r="E27" s="205"/>
      <c r="F27" s="64"/>
      <c r="G27" s="64"/>
      <c r="J27" s="64"/>
      <c r="L27" s="64"/>
      <c r="M27" s="64"/>
      <c r="O27" s="64"/>
      <c r="P27" s="64"/>
      <c r="R27" s="64"/>
      <c r="S27" s="64"/>
      <c r="T27" s="37"/>
    </row>
    <row r="28" spans="1:20" ht="15" customHeight="1">
      <c r="A28" s="24" t="s">
        <v>151</v>
      </c>
      <c r="B28" s="63">
        <v>3</v>
      </c>
      <c r="C28" s="63">
        <v>5</v>
      </c>
      <c r="D28" s="63">
        <v>6</v>
      </c>
      <c r="E28" s="64">
        <v>33.333</v>
      </c>
      <c r="F28" s="64">
        <v>60</v>
      </c>
      <c r="G28" s="64">
        <v>33.333</v>
      </c>
      <c r="H28" s="64">
        <v>26.316</v>
      </c>
      <c r="I28" s="64">
        <v>27.586</v>
      </c>
      <c r="J28" s="64">
        <v>27.77777777777778</v>
      </c>
      <c r="K28" s="64">
        <v>31.579</v>
      </c>
      <c r="L28" s="64">
        <v>34.483</v>
      </c>
      <c r="M28" s="64">
        <v>41.66666666666667</v>
      </c>
      <c r="N28" s="64">
        <v>21.053</v>
      </c>
      <c r="O28" s="64">
        <v>27.586</v>
      </c>
      <c r="P28" s="64">
        <v>25</v>
      </c>
      <c r="Q28" s="64">
        <v>21.053</v>
      </c>
      <c r="R28" s="64">
        <v>10.345</v>
      </c>
      <c r="S28" s="64">
        <v>5.555555555555555</v>
      </c>
      <c r="T28" s="37"/>
    </row>
    <row r="29" spans="1:20" ht="15" customHeight="1">
      <c r="A29" s="24" t="s">
        <v>152</v>
      </c>
      <c r="B29" s="63">
        <v>4</v>
      </c>
      <c r="C29" s="63">
        <v>6</v>
      </c>
      <c r="D29" s="63">
        <v>5</v>
      </c>
      <c r="E29" s="64">
        <v>50</v>
      </c>
      <c r="F29" s="64">
        <v>33.333</v>
      </c>
      <c r="G29" s="64">
        <v>40</v>
      </c>
      <c r="H29" s="64">
        <v>36.842</v>
      </c>
      <c r="I29" s="64">
        <v>37.931</v>
      </c>
      <c r="J29" s="64">
        <v>42.857142857142854</v>
      </c>
      <c r="K29" s="64">
        <v>47.368</v>
      </c>
      <c r="L29" s="64">
        <v>37.931</v>
      </c>
      <c r="M29" s="64">
        <v>28.57142857142857</v>
      </c>
      <c r="N29" s="64">
        <v>10.526</v>
      </c>
      <c r="O29" s="64">
        <v>20.69</v>
      </c>
      <c r="P29" s="64">
        <v>19.047619047619047</v>
      </c>
      <c r="Q29" s="64">
        <v>5.263</v>
      </c>
      <c r="R29" s="64">
        <v>3.448</v>
      </c>
      <c r="S29" s="64">
        <v>9.523809523809524</v>
      </c>
      <c r="T29" s="37"/>
    </row>
    <row r="30" spans="1:20" ht="15" customHeight="1">
      <c r="A30" s="24" t="s">
        <v>153</v>
      </c>
      <c r="B30" s="63">
        <v>5</v>
      </c>
      <c r="C30" s="63">
        <v>6</v>
      </c>
      <c r="D30" s="63">
        <v>8</v>
      </c>
      <c r="E30" s="64">
        <v>40</v>
      </c>
      <c r="F30" s="64">
        <v>16.667</v>
      </c>
      <c r="G30" s="64">
        <v>62.5</v>
      </c>
      <c r="H30" s="64">
        <v>25.926</v>
      </c>
      <c r="I30" s="64">
        <v>25</v>
      </c>
      <c r="J30" s="64">
        <v>21.27659574468085</v>
      </c>
      <c r="K30" s="64">
        <v>59.259</v>
      </c>
      <c r="L30" s="64">
        <v>58.333</v>
      </c>
      <c r="M30" s="64">
        <v>59.57446808510638</v>
      </c>
      <c r="N30" s="64">
        <v>11.111</v>
      </c>
      <c r="O30" s="64">
        <v>8.333</v>
      </c>
      <c r="P30" s="64">
        <v>10.638297872340425</v>
      </c>
      <c r="Q30" s="64">
        <v>3.704</v>
      </c>
      <c r="R30" s="64">
        <v>8.333</v>
      </c>
      <c r="S30" s="64">
        <v>8.51063829787234</v>
      </c>
      <c r="T30" s="37"/>
    </row>
    <row r="31" spans="1:20" ht="15" customHeight="1">
      <c r="A31" s="24" t="s">
        <v>154</v>
      </c>
      <c r="B31" s="63">
        <v>20</v>
      </c>
      <c r="C31" s="63">
        <v>18</v>
      </c>
      <c r="D31" s="63">
        <v>14</v>
      </c>
      <c r="E31" s="64">
        <v>60</v>
      </c>
      <c r="F31" s="64">
        <v>77.778</v>
      </c>
      <c r="G31" s="64">
        <v>92.857</v>
      </c>
      <c r="H31" s="64">
        <v>26.596</v>
      </c>
      <c r="I31" s="64">
        <v>24.4</v>
      </c>
      <c r="J31" s="64">
        <v>30</v>
      </c>
      <c r="K31" s="64">
        <v>45.745</v>
      </c>
      <c r="L31" s="64">
        <v>47.436</v>
      </c>
      <c r="M31" s="64">
        <v>41.66666666666667</v>
      </c>
      <c r="N31" s="64">
        <v>23.404</v>
      </c>
      <c r="O31" s="64">
        <v>23.077</v>
      </c>
      <c r="P31" s="64">
        <v>21.666666666666668</v>
      </c>
      <c r="Q31" s="64">
        <v>4.255</v>
      </c>
      <c r="R31" s="64">
        <v>5.128</v>
      </c>
      <c r="S31" s="64">
        <v>6.666666666666667</v>
      </c>
      <c r="T31" s="37"/>
    </row>
    <row r="32" spans="1:20" ht="15" customHeight="1">
      <c r="A32" s="22" t="s">
        <v>199</v>
      </c>
      <c r="B32" s="34">
        <v>58</v>
      </c>
      <c r="C32" s="34">
        <v>60</v>
      </c>
      <c r="D32" s="34">
        <v>60</v>
      </c>
      <c r="E32" s="68">
        <v>60.345</v>
      </c>
      <c r="F32" s="68">
        <v>60</v>
      </c>
      <c r="G32" s="68">
        <v>66.667</v>
      </c>
      <c r="H32" s="68">
        <v>28.704</v>
      </c>
      <c r="I32" s="68">
        <v>28.7</v>
      </c>
      <c r="J32" s="68">
        <v>30.17751479289941</v>
      </c>
      <c r="K32" s="68">
        <v>40.5</v>
      </c>
      <c r="L32" s="68">
        <v>40.87</v>
      </c>
      <c r="M32" s="68">
        <v>39.349112426035504</v>
      </c>
      <c r="N32" s="68">
        <v>25.309</v>
      </c>
      <c r="O32" s="68">
        <v>24.058</v>
      </c>
      <c r="P32" s="68">
        <v>24.85207100591716</v>
      </c>
      <c r="Q32" s="68">
        <v>5.4</v>
      </c>
      <c r="R32" s="68">
        <v>6.377</v>
      </c>
      <c r="S32" s="68">
        <v>5.621301775147929</v>
      </c>
      <c r="T32" s="37"/>
    </row>
    <row r="33" spans="1:20" ht="11.25">
      <c r="A33" s="1" t="s">
        <v>272</v>
      </c>
      <c r="H33" s="37"/>
      <c r="T33" s="37"/>
    </row>
    <row r="34" ht="11.25">
      <c r="D34" s="37"/>
    </row>
    <row r="38" ht="11.25">
      <c r="D38" s="37"/>
    </row>
    <row r="39" ht="11.25">
      <c r="D39" s="37"/>
    </row>
    <row r="40" ht="11.25">
      <c r="D40" s="37"/>
    </row>
    <row r="41" ht="11.25">
      <c r="D41" s="37"/>
    </row>
    <row r="42" ht="11.25">
      <c r="D42" s="37"/>
    </row>
    <row r="43" ht="11.25">
      <c r="D43" s="37"/>
    </row>
    <row r="44" ht="11.25">
      <c r="D44" s="37"/>
    </row>
    <row r="45" ht="11.25">
      <c r="D45" s="37"/>
    </row>
    <row r="46" ht="11.25">
      <c r="D46" s="37"/>
    </row>
    <row r="47" ht="11.25">
      <c r="D47" s="37"/>
    </row>
    <row r="48" ht="11.25">
      <c r="D48" s="37"/>
    </row>
    <row r="49" ht="11.25">
      <c r="D49" s="37"/>
    </row>
    <row r="50" ht="11.25">
      <c r="D50" s="37"/>
    </row>
    <row r="51" ht="11.25">
      <c r="D51" s="37"/>
    </row>
    <row r="52" ht="11.25">
      <c r="D52" s="37"/>
    </row>
    <row r="53" ht="11.25">
      <c r="D53" s="37"/>
    </row>
    <row r="54" ht="11.25">
      <c r="D54" s="37"/>
    </row>
    <row r="55" ht="11.25">
      <c r="D55" s="37"/>
    </row>
    <row r="56" ht="11.25">
      <c r="D56" s="37"/>
    </row>
    <row r="57" ht="11.25">
      <c r="D57" s="37"/>
    </row>
  </sheetData>
  <sheetProtection/>
  <mergeCells count="9">
    <mergeCell ref="A2:K2"/>
    <mergeCell ref="Q6:S7"/>
    <mergeCell ref="A5:A7"/>
    <mergeCell ref="H5:S5"/>
    <mergeCell ref="E5:G7"/>
    <mergeCell ref="H6:J7"/>
    <mergeCell ref="K6:M7"/>
    <mergeCell ref="N6:P7"/>
    <mergeCell ref="B5:D7"/>
  </mergeCells>
  <printOptions horizontalCentered="1" verticalCentered="1"/>
  <pageMargins left="0" right="0" top="0.7874015748031497" bottom="0.7874015748031497" header="0.3937007874015748" footer="0"/>
  <pageSetup horizontalDpi="600" verticalDpi="600" orientation="landscape" paperSize="9" scale="83" r:id="rId1"/>
  <headerFooter alignWithMargins="0">
    <oddFooter>&amp;L&amp;"Myriad Pro,Semibold"&amp;8CNMV. &amp;"Myriad Pro,Normal"Informe Anual  de Gobierno Corporativo</oddFooter>
  </headerFooter>
</worksheet>
</file>

<file path=xl/worksheets/sheet35.xml><?xml version="1.0" encoding="utf-8"?>
<worksheet xmlns="http://schemas.openxmlformats.org/spreadsheetml/2006/main" xmlns:r="http://schemas.openxmlformats.org/officeDocument/2006/relationships">
  <dimension ref="A2:N39"/>
  <sheetViews>
    <sheetView showGridLines="0" zoomScalePageLayoutView="0" workbookViewId="0" topLeftCell="A1">
      <selection activeCell="A1" sqref="A1"/>
    </sheetView>
  </sheetViews>
  <sheetFormatPr defaultColWidth="11.57421875" defaultRowHeight="12.75"/>
  <cols>
    <col min="1" max="1" width="60.8515625" style="1" customWidth="1"/>
    <col min="2" max="12" width="7.7109375" style="1" customWidth="1"/>
    <col min="13" max="13" width="7.7109375" style="8" customWidth="1"/>
    <col min="14" max="16384" width="11.57421875" style="1" customWidth="1"/>
  </cols>
  <sheetData>
    <row r="1" ht="15" customHeight="1"/>
    <row r="2" spans="1:11" s="10" customFormat="1" ht="12.75" customHeight="1">
      <c r="A2" s="661"/>
      <c r="B2" s="661"/>
      <c r="C2" s="661"/>
      <c r="D2" s="661"/>
      <c r="E2" s="661"/>
      <c r="F2" s="661"/>
      <c r="G2" s="661"/>
      <c r="H2" s="661"/>
      <c r="I2" s="661"/>
      <c r="J2" s="160"/>
      <c r="K2" s="17"/>
    </row>
    <row r="3" spans="1:13" s="10" customFormat="1" ht="17.25" customHeight="1">
      <c r="A3" s="529" t="s">
        <v>501</v>
      </c>
      <c r="B3" s="529"/>
      <c r="C3" s="529"/>
      <c r="D3" s="529"/>
      <c r="E3" s="529"/>
      <c r="F3" s="529"/>
      <c r="G3" s="529"/>
      <c r="H3" s="529"/>
      <c r="I3" s="530"/>
      <c r="J3" s="159"/>
      <c r="K3" s="156"/>
      <c r="L3" s="156"/>
      <c r="M3" s="13" t="s">
        <v>117</v>
      </c>
    </row>
    <row r="4" spans="9:13" ht="9.75" customHeight="1">
      <c r="I4" s="8"/>
      <c r="M4" s="1"/>
    </row>
    <row r="5" spans="1:13" s="243" customFormat="1" ht="32.25" customHeight="1">
      <c r="A5" s="44"/>
      <c r="B5" s="572" t="s">
        <v>176</v>
      </c>
      <c r="C5" s="572"/>
      <c r="D5" s="572"/>
      <c r="E5" s="658" t="s">
        <v>118</v>
      </c>
      <c r="F5" s="659"/>
      <c r="G5" s="659"/>
      <c r="H5" s="659"/>
      <c r="I5" s="659"/>
      <c r="J5" s="659"/>
      <c r="K5" s="659"/>
      <c r="L5" s="659"/>
      <c r="M5" s="659"/>
    </row>
    <row r="6" spans="1:13" s="243" customFormat="1" ht="24" customHeight="1">
      <c r="A6" s="44"/>
      <c r="B6" s="550"/>
      <c r="C6" s="550"/>
      <c r="D6" s="550"/>
      <c r="E6" s="660"/>
      <c r="F6" s="660"/>
      <c r="G6" s="660"/>
      <c r="H6" s="660"/>
      <c r="I6" s="660"/>
      <c r="J6" s="660"/>
      <c r="K6" s="660"/>
      <c r="L6" s="660"/>
      <c r="M6" s="660"/>
    </row>
    <row r="7" spans="1:13" s="243" customFormat="1" ht="20.25" customHeight="1">
      <c r="A7" s="167"/>
      <c r="B7" s="638" t="s">
        <v>327</v>
      </c>
      <c r="C7" s="638"/>
      <c r="D7" s="638"/>
      <c r="E7" s="244"/>
      <c r="F7" s="245" t="s">
        <v>267</v>
      </c>
      <c r="G7" s="241"/>
      <c r="H7" s="657" t="s">
        <v>188</v>
      </c>
      <c r="I7" s="657"/>
      <c r="J7" s="657"/>
      <c r="K7" s="657" t="s">
        <v>189</v>
      </c>
      <c r="L7" s="657"/>
      <c r="M7" s="657"/>
    </row>
    <row r="8" spans="1:13" s="243" customFormat="1" ht="18" customHeight="1">
      <c r="A8" s="40"/>
      <c r="B8" s="18">
        <v>2012</v>
      </c>
      <c r="C8" s="18">
        <v>2011</v>
      </c>
      <c r="D8" s="18">
        <v>2010</v>
      </c>
      <c r="E8" s="18">
        <v>2012</v>
      </c>
      <c r="F8" s="18">
        <v>2011</v>
      </c>
      <c r="G8" s="18">
        <v>2010</v>
      </c>
      <c r="H8" s="18">
        <v>2012</v>
      </c>
      <c r="I8" s="18">
        <v>2011</v>
      </c>
      <c r="J8" s="18">
        <v>2010</v>
      </c>
      <c r="K8" s="18">
        <v>2012</v>
      </c>
      <c r="L8" s="18">
        <v>2011</v>
      </c>
      <c r="M8" s="18">
        <v>2010</v>
      </c>
    </row>
    <row r="9" spans="1:14" s="4" customFormat="1" ht="19.5" customHeight="1">
      <c r="A9" s="19" t="s">
        <v>140</v>
      </c>
      <c r="B9" s="322">
        <v>3.655</v>
      </c>
      <c r="C9" s="322">
        <v>3.643</v>
      </c>
      <c r="D9" s="322">
        <v>3.6</v>
      </c>
      <c r="E9" s="327">
        <v>68</v>
      </c>
      <c r="F9" s="327">
        <v>67</v>
      </c>
      <c r="G9" s="327">
        <v>67</v>
      </c>
      <c r="H9" s="327">
        <v>45</v>
      </c>
      <c r="I9" s="327">
        <v>48</v>
      </c>
      <c r="J9" s="327">
        <v>49</v>
      </c>
      <c r="K9" s="327">
        <v>1</v>
      </c>
      <c r="L9" s="327">
        <v>1</v>
      </c>
      <c r="M9" s="327">
        <v>1</v>
      </c>
      <c r="N9" s="166"/>
    </row>
    <row r="10" spans="1:14" s="5" customFormat="1" ht="15" customHeight="1">
      <c r="A10" s="20" t="s">
        <v>141</v>
      </c>
      <c r="B10" s="64">
        <v>3.556</v>
      </c>
      <c r="C10" s="64">
        <v>3.75</v>
      </c>
      <c r="D10" s="64">
        <v>3.5</v>
      </c>
      <c r="E10" s="73">
        <v>6</v>
      </c>
      <c r="F10" s="73">
        <v>4</v>
      </c>
      <c r="G10" s="73">
        <v>6</v>
      </c>
      <c r="H10" s="73">
        <v>3</v>
      </c>
      <c r="I10" s="73">
        <v>4</v>
      </c>
      <c r="J10" s="73">
        <v>4</v>
      </c>
      <c r="K10" s="73">
        <v>0</v>
      </c>
      <c r="L10" s="73">
        <v>0</v>
      </c>
      <c r="M10" s="73">
        <v>0</v>
      </c>
      <c r="N10" s="166"/>
    </row>
    <row r="11" spans="1:14" s="5" customFormat="1" ht="15" customHeight="1">
      <c r="A11" s="20" t="s">
        <v>192</v>
      </c>
      <c r="B11" s="64">
        <v>3.7</v>
      </c>
      <c r="C11" s="64">
        <v>3.5</v>
      </c>
      <c r="D11" s="64">
        <v>3.545</v>
      </c>
      <c r="E11" s="73">
        <v>5</v>
      </c>
      <c r="F11" s="73">
        <v>6</v>
      </c>
      <c r="G11" s="73">
        <v>6</v>
      </c>
      <c r="H11" s="73">
        <v>5</v>
      </c>
      <c r="I11" s="73">
        <v>6</v>
      </c>
      <c r="J11" s="73">
        <v>6</v>
      </c>
      <c r="K11" s="73">
        <v>0</v>
      </c>
      <c r="L11" s="73">
        <v>0</v>
      </c>
      <c r="M11" s="73">
        <v>0</v>
      </c>
      <c r="N11" s="166"/>
    </row>
    <row r="12" spans="1:14" s="5" customFormat="1" ht="15" customHeight="1">
      <c r="A12" s="20" t="s">
        <v>193</v>
      </c>
      <c r="B12" s="64">
        <v>4.417</v>
      </c>
      <c r="C12" s="64">
        <v>4.333</v>
      </c>
      <c r="D12" s="64">
        <v>4.167</v>
      </c>
      <c r="E12" s="73">
        <v>4</v>
      </c>
      <c r="F12" s="73">
        <v>5</v>
      </c>
      <c r="G12" s="73">
        <v>5</v>
      </c>
      <c r="H12" s="73">
        <v>7</v>
      </c>
      <c r="I12" s="73">
        <v>6</v>
      </c>
      <c r="J12" s="73">
        <v>6</v>
      </c>
      <c r="K12" s="73">
        <v>1</v>
      </c>
      <c r="L12" s="73">
        <v>1</v>
      </c>
      <c r="M12" s="73">
        <v>1</v>
      </c>
      <c r="N12" s="166"/>
    </row>
    <row r="13" spans="1:14" s="5" customFormat="1" ht="15" customHeight="1">
      <c r="A13" s="20" t="s">
        <v>142</v>
      </c>
      <c r="B13" s="64">
        <v>3.444</v>
      </c>
      <c r="C13" s="64">
        <v>3.556</v>
      </c>
      <c r="D13" s="64">
        <v>3.556</v>
      </c>
      <c r="E13" s="73">
        <v>6</v>
      </c>
      <c r="F13" s="73">
        <v>5</v>
      </c>
      <c r="G13" s="73">
        <v>5</v>
      </c>
      <c r="H13" s="73">
        <v>3</v>
      </c>
      <c r="I13" s="73">
        <v>4</v>
      </c>
      <c r="J13" s="73">
        <v>4</v>
      </c>
      <c r="K13" s="73">
        <v>0</v>
      </c>
      <c r="L13" s="73">
        <v>0</v>
      </c>
      <c r="M13" s="73">
        <v>0</v>
      </c>
      <c r="N13" s="166"/>
    </row>
    <row r="14" spans="1:14" s="5" customFormat="1" ht="15" customHeight="1">
      <c r="A14" s="20" t="s">
        <v>194</v>
      </c>
      <c r="B14" s="64">
        <v>3.273</v>
      </c>
      <c r="C14" s="64">
        <v>3.364</v>
      </c>
      <c r="D14" s="64">
        <v>3.273</v>
      </c>
      <c r="E14" s="73">
        <v>9</v>
      </c>
      <c r="F14" s="73">
        <v>9</v>
      </c>
      <c r="G14" s="73">
        <v>9</v>
      </c>
      <c r="H14" s="73">
        <v>2</v>
      </c>
      <c r="I14" s="73">
        <v>2</v>
      </c>
      <c r="J14" s="73">
        <v>2</v>
      </c>
      <c r="K14" s="73">
        <v>0</v>
      </c>
      <c r="L14" s="73">
        <v>0</v>
      </c>
      <c r="M14" s="73">
        <v>0</v>
      </c>
      <c r="N14" s="166"/>
    </row>
    <row r="15" spans="1:14" s="5" customFormat="1" ht="15" customHeight="1">
      <c r="A15" s="20" t="s">
        <v>143</v>
      </c>
      <c r="B15" s="64">
        <v>3.889</v>
      </c>
      <c r="C15" s="64">
        <v>3.5</v>
      </c>
      <c r="D15" s="64">
        <v>3.556</v>
      </c>
      <c r="E15" s="73">
        <v>4</v>
      </c>
      <c r="F15" s="73">
        <v>7</v>
      </c>
      <c r="G15" s="73">
        <v>6</v>
      </c>
      <c r="H15" s="73">
        <v>5</v>
      </c>
      <c r="I15" s="73">
        <v>3</v>
      </c>
      <c r="J15" s="73">
        <v>3</v>
      </c>
      <c r="K15" s="73">
        <v>0</v>
      </c>
      <c r="L15" s="73">
        <v>0</v>
      </c>
      <c r="M15" s="73">
        <v>0</v>
      </c>
      <c r="N15" s="166"/>
    </row>
    <row r="16" spans="1:14" s="5" customFormat="1" ht="15" customHeight="1">
      <c r="A16" s="20" t="s">
        <v>195</v>
      </c>
      <c r="B16" s="64">
        <v>3.286</v>
      </c>
      <c r="C16" s="64">
        <v>3.462</v>
      </c>
      <c r="D16" s="64">
        <v>3.583</v>
      </c>
      <c r="E16" s="73">
        <v>10</v>
      </c>
      <c r="F16" s="73">
        <v>8</v>
      </c>
      <c r="G16" s="73">
        <v>6</v>
      </c>
      <c r="H16" s="73">
        <v>5</v>
      </c>
      <c r="I16" s="73">
        <v>6</v>
      </c>
      <c r="J16" s="73">
        <v>7</v>
      </c>
      <c r="K16" s="73">
        <v>0</v>
      </c>
      <c r="L16" s="73">
        <v>0</v>
      </c>
      <c r="M16" s="73">
        <v>0</v>
      </c>
      <c r="N16" s="166"/>
    </row>
    <row r="17" spans="1:14" s="5" customFormat="1" ht="15" customHeight="1">
      <c r="A17" s="20" t="s">
        <v>144</v>
      </c>
      <c r="B17" s="64">
        <v>3.929</v>
      </c>
      <c r="C17" s="64">
        <v>3.857</v>
      </c>
      <c r="D17" s="64">
        <v>3.933</v>
      </c>
      <c r="E17" s="73">
        <v>6</v>
      </c>
      <c r="F17" s="73">
        <v>5</v>
      </c>
      <c r="G17" s="73">
        <v>6</v>
      </c>
      <c r="H17" s="73">
        <v>8</v>
      </c>
      <c r="I17" s="73">
        <v>9</v>
      </c>
      <c r="J17" s="73">
        <v>9</v>
      </c>
      <c r="K17" s="73">
        <v>0</v>
      </c>
      <c r="L17" s="73">
        <v>0</v>
      </c>
      <c r="M17" s="73">
        <v>0</v>
      </c>
      <c r="N17" s="166"/>
    </row>
    <row r="18" spans="1:14" s="5" customFormat="1" ht="15" customHeight="1">
      <c r="A18" s="20" t="s">
        <v>145</v>
      </c>
      <c r="B18" s="64">
        <v>4.2</v>
      </c>
      <c r="C18" s="64">
        <v>4.4</v>
      </c>
      <c r="D18" s="64">
        <v>4.2</v>
      </c>
      <c r="E18" s="73">
        <v>1</v>
      </c>
      <c r="F18" s="73">
        <v>0</v>
      </c>
      <c r="G18" s="73">
        <v>1</v>
      </c>
      <c r="H18" s="73">
        <v>4</v>
      </c>
      <c r="I18" s="73">
        <v>5</v>
      </c>
      <c r="J18" s="73">
        <v>4</v>
      </c>
      <c r="K18" s="73">
        <v>0</v>
      </c>
      <c r="L18" s="73">
        <v>0</v>
      </c>
      <c r="M18" s="73">
        <v>0</v>
      </c>
      <c r="N18" s="166"/>
    </row>
    <row r="19" spans="1:14" s="5" customFormat="1" ht="15" customHeight="1">
      <c r="A19" s="20" t="s">
        <v>196</v>
      </c>
      <c r="B19" s="64">
        <v>3.35</v>
      </c>
      <c r="C19" s="64">
        <v>3.333</v>
      </c>
      <c r="D19" s="64">
        <v>3.19</v>
      </c>
      <c r="E19" s="73">
        <v>17</v>
      </c>
      <c r="F19" s="73">
        <v>18</v>
      </c>
      <c r="G19" s="73">
        <v>17</v>
      </c>
      <c r="H19" s="73">
        <v>3</v>
      </c>
      <c r="I19" s="73">
        <v>3</v>
      </c>
      <c r="J19" s="73">
        <v>4</v>
      </c>
      <c r="K19" s="73">
        <v>0</v>
      </c>
      <c r="L19" s="73">
        <v>0</v>
      </c>
      <c r="M19" s="73">
        <v>0</v>
      </c>
      <c r="N19" s="166"/>
    </row>
    <row r="20" spans="1:14" s="4" customFormat="1" ht="19.5" customHeight="1">
      <c r="A20" s="21" t="s">
        <v>146</v>
      </c>
      <c r="B20" s="66">
        <v>3.75</v>
      </c>
      <c r="C20" s="66">
        <v>3.765</v>
      </c>
      <c r="D20" s="66">
        <v>3.75</v>
      </c>
      <c r="E20" s="65">
        <v>10</v>
      </c>
      <c r="F20" s="65">
        <v>11</v>
      </c>
      <c r="G20" s="65">
        <v>9</v>
      </c>
      <c r="H20" s="65">
        <v>5</v>
      </c>
      <c r="I20" s="65">
        <v>5</v>
      </c>
      <c r="J20" s="65">
        <v>6</v>
      </c>
      <c r="K20" s="65">
        <v>1</v>
      </c>
      <c r="L20" s="65">
        <v>1</v>
      </c>
      <c r="M20" s="65">
        <v>1</v>
      </c>
      <c r="N20" s="166"/>
    </row>
    <row r="21" spans="1:14" s="5" customFormat="1" ht="15" customHeight="1">
      <c r="A21" s="20" t="s">
        <v>197</v>
      </c>
      <c r="B21" s="64">
        <v>3.667</v>
      </c>
      <c r="C21" s="64">
        <v>3.7</v>
      </c>
      <c r="D21" s="64">
        <v>3.625</v>
      </c>
      <c r="E21" s="73">
        <v>5</v>
      </c>
      <c r="F21" s="73">
        <v>6</v>
      </c>
      <c r="G21" s="73">
        <v>4</v>
      </c>
      <c r="H21" s="73">
        <v>4</v>
      </c>
      <c r="I21" s="73">
        <v>4</v>
      </c>
      <c r="J21" s="73">
        <v>4</v>
      </c>
      <c r="K21" s="73">
        <v>0</v>
      </c>
      <c r="L21" s="73">
        <v>0</v>
      </c>
      <c r="M21" s="73">
        <v>0</v>
      </c>
      <c r="N21" s="166"/>
    </row>
    <row r="22" spans="1:14" s="5" customFormat="1" ht="15" customHeight="1">
      <c r="A22" s="20" t="s">
        <v>147</v>
      </c>
      <c r="B22" s="64">
        <v>6</v>
      </c>
      <c r="C22" s="64">
        <v>6</v>
      </c>
      <c r="D22" s="64">
        <v>6</v>
      </c>
      <c r="E22" s="73">
        <v>0</v>
      </c>
      <c r="F22" s="73">
        <v>0</v>
      </c>
      <c r="G22" s="73">
        <v>0</v>
      </c>
      <c r="H22" s="73">
        <v>1</v>
      </c>
      <c r="I22" s="73">
        <v>1</v>
      </c>
      <c r="J22" s="73">
        <v>1</v>
      </c>
      <c r="K22" s="73">
        <v>1</v>
      </c>
      <c r="L22" s="73">
        <v>1</v>
      </c>
      <c r="M22" s="73">
        <v>1</v>
      </c>
      <c r="N22" s="166"/>
    </row>
    <row r="23" spans="1:14" s="5" customFormat="1" ht="15" customHeight="1">
      <c r="A23" s="20" t="s">
        <v>198</v>
      </c>
      <c r="B23" s="64">
        <v>3</v>
      </c>
      <c r="C23" s="64">
        <v>3</v>
      </c>
      <c r="D23" s="64">
        <v>3.167</v>
      </c>
      <c r="E23" s="73">
        <v>5</v>
      </c>
      <c r="F23" s="73">
        <v>5</v>
      </c>
      <c r="G23" s="73">
        <v>5</v>
      </c>
      <c r="H23" s="73">
        <v>0</v>
      </c>
      <c r="I23" s="73">
        <v>0</v>
      </c>
      <c r="J23" s="73">
        <v>1</v>
      </c>
      <c r="K23" s="73">
        <v>0</v>
      </c>
      <c r="L23" s="73">
        <v>0</v>
      </c>
      <c r="M23" s="73">
        <v>0</v>
      </c>
      <c r="N23" s="166"/>
    </row>
    <row r="24" spans="1:14" s="5" customFormat="1" ht="19.5" customHeight="1">
      <c r="A24" s="22" t="s">
        <v>199</v>
      </c>
      <c r="B24" s="71">
        <v>3.667</v>
      </c>
      <c r="C24" s="71">
        <v>3.7</v>
      </c>
      <c r="D24" s="71">
        <v>3.618</v>
      </c>
      <c r="E24" s="67">
        <v>78</v>
      </c>
      <c r="F24" s="67">
        <v>78</v>
      </c>
      <c r="G24" s="67">
        <v>76</v>
      </c>
      <c r="H24" s="67">
        <v>50</v>
      </c>
      <c r="I24" s="67">
        <v>53</v>
      </c>
      <c r="J24" s="67">
        <v>55</v>
      </c>
      <c r="K24" s="67">
        <v>2</v>
      </c>
      <c r="L24" s="67">
        <v>2</v>
      </c>
      <c r="M24" s="67">
        <v>2</v>
      </c>
      <c r="N24" s="166"/>
    </row>
    <row r="25" spans="1:14" s="5" customFormat="1" ht="19.5" customHeight="1">
      <c r="A25" s="23" t="s">
        <v>150</v>
      </c>
      <c r="B25" s="85"/>
      <c r="C25" s="85"/>
      <c r="D25" s="85"/>
      <c r="E25" s="85"/>
      <c r="F25" s="85"/>
      <c r="G25" s="85"/>
      <c r="H25" s="85"/>
      <c r="I25" s="85"/>
      <c r="J25" s="85"/>
      <c r="K25" s="85"/>
      <c r="L25" s="85"/>
      <c r="M25" s="85"/>
      <c r="N25" s="166"/>
    </row>
    <row r="26" spans="1:14" s="5" customFormat="1" ht="15" customHeight="1">
      <c r="A26" s="20" t="s">
        <v>200</v>
      </c>
      <c r="B26" s="64">
        <v>4.343</v>
      </c>
      <c r="C26" s="64">
        <v>4.343</v>
      </c>
      <c r="D26" s="64">
        <v>4.2</v>
      </c>
      <c r="E26" s="73">
        <v>12</v>
      </c>
      <c r="F26" s="73">
        <v>11</v>
      </c>
      <c r="G26" s="73">
        <v>12</v>
      </c>
      <c r="H26" s="73">
        <v>21</v>
      </c>
      <c r="I26" s="73">
        <v>22</v>
      </c>
      <c r="J26" s="73">
        <v>21</v>
      </c>
      <c r="K26" s="73">
        <v>2</v>
      </c>
      <c r="L26" s="73">
        <v>2</v>
      </c>
      <c r="M26" s="73">
        <v>2</v>
      </c>
      <c r="N26" s="166"/>
    </row>
    <row r="27" spans="1:14" s="5" customFormat="1" ht="15" customHeight="1">
      <c r="A27" s="20" t="s">
        <v>201</v>
      </c>
      <c r="B27" s="64"/>
      <c r="C27" s="64"/>
      <c r="D27" s="64"/>
      <c r="E27" s="73"/>
      <c r="F27" s="73"/>
      <c r="G27" s="73"/>
      <c r="H27" s="73"/>
      <c r="I27" s="73"/>
      <c r="J27" s="73"/>
      <c r="K27" s="73"/>
      <c r="L27" s="73"/>
      <c r="M27" s="73"/>
      <c r="N27" s="166"/>
    </row>
    <row r="28" spans="1:14" s="5" customFormat="1" ht="15" customHeight="1">
      <c r="A28" s="24" t="s">
        <v>151</v>
      </c>
      <c r="B28" s="64">
        <v>3.5</v>
      </c>
      <c r="C28" s="64">
        <v>3.5</v>
      </c>
      <c r="D28" s="64">
        <v>3.818</v>
      </c>
      <c r="E28" s="73">
        <v>6</v>
      </c>
      <c r="F28" s="73">
        <v>6</v>
      </c>
      <c r="G28" s="73">
        <v>6</v>
      </c>
      <c r="H28" s="73">
        <v>2</v>
      </c>
      <c r="I28" s="73">
        <v>2</v>
      </c>
      <c r="J28" s="73">
        <v>6</v>
      </c>
      <c r="K28" s="73">
        <v>0</v>
      </c>
      <c r="L28" s="73">
        <v>0</v>
      </c>
      <c r="M28" s="73">
        <v>0</v>
      </c>
      <c r="N28" s="166"/>
    </row>
    <row r="29" spans="1:14" s="5" customFormat="1" ht="15" customHeight="1">
      <c r="A29" s="24" t="s">
        <v>152</v>
      </c>
      <c r="B29" s="64">
        <v>3.9</v>
      </c>
      <c r="C29" s="64">
        <v>3.867</v>
      </c>
      <c r="D29" s="64">
        <v>3.467</v>
      </c>
      <c r="E29" s="73">
        <v>4</v>
      </c>
      <c r="F29" s="73">
        <v>7</v>
      </c>
      <c r="G29" s="73">
        <v>9</v>
      </c>
      <c r="H29" s="73">
        <v>6</v>
      </c>
      <c r="I29" s="73">
        <v>8</v>
      </c>
      <c r="J29" s="73">
        <v>6</v>
      </c>
      <c r="K29" s="73">
        <v>0</v>
      </c>
      <c r="L29" s="73">
        <v>0</v>
      </c>
      <c r="M29" s="73">
        <v>0</v>
      </c>
      <c r="N29" s="166"/>
    </row>
    <row r="30" spans="1:14" s="5" customFormat="1" ht="15" customHeight="1">
      <c r="A30" s="24" t="s">
        <v>153</v>
      </c>
      <c r="B30" s="64">
        <v>3.917</v>
      </c>
      <c r="C30" s="64">
        <v>3.909</v>
      </c>
      <c r="D30" s="64">
        <v>3.625</v>
      </c>
      <c r="E30" s="73">
        <v>6</v>
      </c>
      <c r="F30" s="73">
        <v>5</v>
      </c>
      <c r="G30" s="73">
        <v>9</v>
      </c>
      <c r="H30" s="73">
        <v>6</v>
      </c>
      <c r="I30" s="73">
        <v>7</v>
      </c>
      <c r="J30" s="73">
        <v>8</v>
      </c>
      <c r="K30" s="73">
        <v>0</v>
      </c>
      <c r="L30" s="73">
        <v>0</v>
      </c>
      <c r="M30" s="73">
        <v>0</v>
      </c>
      <c r="N30" s="166"/>
    </row>
    <row r="31" spans="1:14" s="5" customFormat="1" ht="15" customHeight="1">
      <c r="A31" s="24" t="s">
        <v>154</v>
      </c>
      <c r="B31" s="64">
        <v>3.234</v>
      </c>
      <c r="C31" s="64">
        <v>3.206</v>
      </c>
      <c r="D31" s="64">
        <v>3.241</v>
      </c>
      <c r="E31" s="73">
        <v>50</v>
      </c>
      <c r="F31" s="73">
        <v>49</v>
      </c>
      <c r="G31" s="73">
        <v>40</v>
      </c>
      <c r="H31" s="73">
        <v>15</v>
      </c>
      <c r="I31" s="73">
        <v>14</v>
      </c>
      <c r="J31" s="73">
        <v>14</v>
      </c>
      <c r="K31" s="73">
        <v>0</v>
      </c>
      <c r="L31" s="73">
        <v>0</v>
      </c>
      <c r="M31" s="73">
        <v>0</v>
      </c>
      <c r="N31" s="166"/>
    </row>
    <row r="32" spans="1:14" s="4" customFormat="1" ht="19.5" customHeight="1">
      <c r="A32" s="22" t="s">
        <v>199</v>
      </c>
      <c r="B32" s="68">
        <v>3.667</v>
      </c>
      <c r="C32" s="68">
        <v>3.659</v>
      </c>
      <c r="D32" s="68">
        <v>3.618</v>
      </c>
      <c r="E32" s="82">
        <v>78</v>
      </c>
      <c r="F32" s="82">
        <v>78</v>
      </c>
      <c r="G32" s="82">
        <v>76</v>
      </c>
      <c r="H32" s="82">
        <v>50</v>
      </c>
      <c r="I32" s="82">
        <v>53</v>
      </c>
      <c r="J32" s="82">
        <v>55</v>
      </c>
      <c r="K32" s="82">
        <v>2</v>
      </c>
      <c r="L32" s="82">
        <v>2</v>
      </c>
      <c r="M32" s="82">
        <v>2</v>
      </c>
      <c r="N32" s="166"/>
    </row>
    <row r="33" spans="1:13" ht="11.25">
      <c r="A33" s="1" t="s">
        <v>272</v>
      </c>
      <c r="G33" s="8"/>
      <c r="H33" s="8"/>
      <c r="I33" s="8"/>
      <c r="J33" s="39"/>
      <c r="K33" s="39"/>
      <c r="L33" s="39"/>
      <c r="M33" s="1"/>
    </row>
    <row r="34" spans="2:13" ht="11.25">
      <c r="B34" s="16"/>
      <c r="C34" s="16"/>
      <c r="D34" s="16"/>
      <c r="E34" s="16"/>
      <c r="F34" s="16"/>
      <c r="G34" s="16"/>
      <c r="H34" s="16"/>
      <c r="I34" s="16"/>
      <c r="J34" s="16"/>
      <c r="K34" s="16"/>
      <c r="L34" s="16"/>
      <c r="M34" s="16"/>
    </row>
    <row r="35" spans="2:13" ht="11.25">
      <c r="B35" s="16"/>
      <c r="C35" s="16"/>
      <c r="D35" s="16"/>
      <c r="E35" s="16"/>
      <c r="F35" s="16"/>
      <c r="G35" s="16"/>
      <c r="H35" s="16"/>
      <c r="I35" s="16"/>
      <c r="J35" s="16"/>
      <c r="K35" s="16"/>
      <c r="L35" s="16"/>
      <c r="M35" s="16"/>
    </row>
    <row r="36" spans="1:13" ht="11.25">
      <c r="A36" s="7"/>
      <c r="B36" s="246"/>
      <c r="C36" s="246"/>
      <c r="D36" s="246"/>
      <c r="E36" s="246"/>
      <c r="F36" s="246"/>
      <c r="G36" s="246"/>
      <c r="H36" s="246"/>
      <c r="I36" s="246"/>
      <c r="J36" s="246"/>
      <c r="K36" s="246"/>
      <c r="L36" s="246"/>
      <c r="M36" s="246"/>
    </row>
    <row r="37" spans="1:12" ht="11.25">
      <c r="A37" s="7"/>
      <c r="B37" s="7"/>
      <c r="C37" s="7"/>
      <c r="D37" s="7"/>
      <c r="E37" s="7"/>
      <c r="F37" s="200"/>
      <c r="G37" s="7"/>
      <c r="H37" s="7"/>
      <c r="I37" s="7"/>
      <c r="J37" s="7"/>
      <c r="K37" s="7"/>
      <c r="L37" s="7"/>
    </row>
    <row r="38" spans="1:12" ht="11.25">
      <c r="A38" s="7"/>
      <c r="B38" s="7"/>
      <c r="C38" s="7"/>
      <c r="D38" s="7"/>
      <c r="E38" s="7"/>
      <c r="F38" s="7"/>
      <c r="G38" s="7"/>
      <c r="H38" s="7"/>
      <c r="I38" s="7"/>
      <c r="J38" s="7"/>
      <c r="K38" s="7"/>
      <c r="L38" s="7"/>
    </row>
    <row r="39" spans="1:12" ht="11.25">
      <c r="A39" s="7"/>
      <c r="B39" s="7"/>
      <c r="C39" s="7"/>
      <c r="D39" s="7"/>
      <c r="E39" s="7"/>
      <c r="F39" s="7"/>
      <c r="G39" s="7"/>
      <c r="H39" s="7"/>
      <c r="I39" s="7"/>
      <c r="J39" s="7"/>
      <c r="K39" s="7"/>
      <c r="L39" s="7"/>
    </row>
  </sheetData>
  <sheetProtection/>
  <mergeCells count="6">
    <mergeCell ref="B7:D7"/>
    <mergeCell ref="K7:M7"/>
    <mergeCell ref="E5:M6"/>
    <mergeCell ref="A2:I2"/>
    <mergeCell ref="B5:D6"/>
    <mergeCell ref="H7:J7"/>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6.xml><?xml version="1.0" encoding="utf-8"?>
<worksheet xmlns="http://schemas.openxmlformats.org/spreadsheetml/2006/main" xmlns:r="http://schemas.openxmlformats.org/officeDocument/2006/relationships">
  <dimension ref="A1:R40"/>
  <sheetViews>
    <sheetView showGridLines="0" zoomScalePageLayoutView="0" workbookViewId="0" topLeftCell="A1">
      <selection activeCell="A1" sqref="A1"/>
    </sheetView>
  </sheetViews>
  <sheetFormatPr defaultColWidth="11.421875" defaultRowHeight="12.75"/>
  <cols>
    <col min="1" max="1" width="60.7109375" style="1" customWidth="1"/>
    <col min="2" max="16" width="6.8515625" style="1" customWidth="1"/>
    <col min="17" max="17" width="16.28125" style="1" customWidth="1"/>
    <col min="18" max="18" width="10.28125" style="1" customWidth="1"/>
    <col min="19" max="16384" width="11.421875" style="1" customWidth="1"/>
  </cols>
  <sheetData>
    <row r="1" spans="13:18" ht="12.75" customHeight="1">
      <c r="M1" s="31"/>
      <c r="N1" s="31"/>
      <c r="O1" s="31"/>
      <c r="P1" s="31"/>
      <c r="Q1" s="31"/>
      <c r="R1" s="31"/>
    </row>
    <row r="2" spans="1:13" s="10" customFormat="1" ht="12.75" customHeight="1">
      <c r="A2" s="662"/>
      <c r="B2" s="662"/>
      <c r="C2" s="662"/>
      <c r="D2" s="662"/>
      <c r="E2" s="662"/>
      <c r="F2" s="662"/>
      <c r="G2" s="662"/>
      <c r="H2" s="662"/>
      <c r="I2" s="662"/>
      <c r="J2" s="662"/>
      <c r="K2" s="662"/>
      <c r="L2" s="247"/>
      <c r="M2" s="248"/>
    </row>
    <row r="3" spans="1:16" s="10" customFormat="1" ht="16.5" customHeight="1">
      <c r="A3" s="532" t="s">
        <v>515</v>
      </c>
      <c r="B3" s="532"/>
      <c r="C3" s="532"/>
      <c r="D3" s="532"/>
      <c r="E3" s="532"/>
      <c r="F3" s="532"/>
      <c r="G3" s="532"/>
      <c r="H3" s="532"/>
      <c r="I3" s="541"/>
      <c r="J3" s="541"/>
      <c r="K3" s="541"/>
      <c r="L3" s="12"/>
      <c r="M3" s="12"/>
      <c r="N3" s="12"/>
      <c r="O3" s="12"/>
      <c r="P3" s="13" t="s">
        <v>119</v>
      </c>
    </row>
    <row r="4" spans="7:16" ht="20.25" customHeight="1">
      <c r="G4" s="31"/>
      <c r="H4" s="31"/>
      <c r="I4" s="31"/>
      <c r="J4" s="31"/>
      <c r="K4" s="31"/>
      <c r="L4" s="31"/>
      <c r="M4" s="31"/>
      <c r="N4" s="31"/>
      <c r="O4" s="31"/>
      <c r="P4" s="31"/>
    </row>
    <row r="5" spans="1:16" ht="40.5" customHeight="1">
      <c r="A5" s="610"/>
      <c r="B5" s="572" t="s">
        <v>172</v>
      </c>
      <c r="C5" s="572"/>
      <c r="D5" s="572"/>
      <c r="E5" s="613" t="s">
        <v>116</v>
      </c>
      <c r="F5" s="613"/>
      <c r="G5" s="613"/>
      <c r="H5" s="613"/>
      <c r="I5" s="613"/>
      <c r="J5" s="613"/>
      <c r="K5" s="613"/>
      <c r="L5" s="613"/>
      <c r="M5" s="613"/>
      <c r="N5" s="613"/>
      <c r="O5" s="613"/>
      <c r="P5" s="613"/>
    </row>
    <row r="6" spans="1:16" ht="12.75" customHeight="1">
      <c r="A6" s="610"/>
      <c r="B6" s="572"/>
      <c r="C6" s="572"/>
      <c r="D6" s="572"/>
      <c r="E6" s="612" t="s">
        <v>352</v>
      </c>
      <c r="F6" s="612"/>
      <c r="G6" s="612"/>
      <c r="H6" s="612" t="s">
        <v>174</v>
      </c>
      <c r="I6" s="612"/>
      <c r="J6" s="612"/>
      <c r="K6" s="612" t="s">
        <v>354</v>
      </c>
      <c r="L6" s="612"/>
      <c r="M6" s="612"/>
      <c r="N6" s="612" t="s">
        <v>175</v>
      </c>
      <c r="O6" s="612"/>
      <c r="P6" s="612"/>
    </row>
    <row r="7" spans="1:16" ht="18.75" customHeight="1">
      <c r="A7" s="610"/>
      <c r="B7" s="550"/>
      <c r="C7" s="550"/>
      <c r="D7" s="550"/>
      <c r="E7" s="613"/>
      <c r="F7" s="613"/>
      <c r="G7" s="613"/>
      <c r="H7" s="613"/>
      <c r="I7" s="613"/>
      <c r="J7" s="613"/>
      <c r="K7" s="613"/>
      <c r="L7" s="613"/>
      <c r="M7" s="613"/>
      <c r="N7" s="613"/>
      <c r="O7" s="613"/>
      <c r="P7" s="613"/>
    </row>
    <row r="8" spans="1:16" ht="15" customHeight="1">
      <c r="A8" s="40"/>
      <c r="B8" s="18">
        <v>2012</v>
      </c>
      <c r="C8" s="18">
        <v>2011</v>
      </c>
      <c r="D8" s="18">
        <v>2010</v>
      </c>
      <c r="E8" s="18">
        <v>2012</v>
      </c>
      <c r="F8" s="18">
        <v>2011</v>
      </c>
      <c r="G8" s="18">
        <v>2010</v>
      </c>
      <c r="H8" s="18">
        <v>2012</v>
      </c>
      <c r="I8" s="18">
        <v>2011</v>
      </c>
      <c r="J8" s="18">
        <v>2010</v>
      </c>
      <c r="K8" s="18">
        <v>2012</v>
      </c>
      <c r="L8" s="18">
        <v>2011</v>
      </c>
      <c r="M8" s="18">
        <v>2010</v>
      </c>
      <c r="N8" s="18">
        <v>2012</v>
      </c>
      <c r="O8" s="18">
        <v>2011</v>
      </c>
      <c r="P8" s="18">
        <v>2010</v>
      </c>
    </row>
    <row r="9" spans="1:17" ht="15" customHeight="1">
      <c r="A9" s="19" t="s">
        <v>140</v>
      </c>
      <c r="B9" s="327">
        <v>114</v>
      </c>
      <c r="C9" s="327">
        <v>116</v>
      </c>
      <c r="D9" s="327">
        <v>117</v>
      </c>
      <c r="E9" s="322">
        <v>5.9</v>
      </c>
      <c r="F9" s="322">
        <v>5.9</v>
      </c>
      <c r="G9" s="322">
        <v>5.238</v>
      </c>
      <c r="H9" s="322">
        <v>40.2</v>
      </c>
      <c r="I9" s="322">
        <v>40.2</v>
      </c>
      <c r="J9" s="322">
        <v>40.38</v>
      </c>
      <c r="K9" s="322">
        <v>50.4</v>
      </c>
      <c r="L9" s="322">
        <v>49.642</v>
      </c>
      <c r="M9" s="322">
        <v>50.1187648456057</v>
      </c>
      <c r="N9" s="322">
        <v>3.3</v>
      </c>
      <c r="O9" s="322">
        <v>4.3</v>
      </c>
      <c r="P9" s="322">
        <v>4.28</v>
      </c>
      <c r="Q9" s="16"/>
    </row>
    <row r="10" spans="1:17" ht="15" customHeight="1">
      <c r="A10" s="20" t="s">
        <v>141</v>
      </c>
      <c r="B10" s="63">
        <v>9</v>
      </c>
      <c r="C10" s="63">
        <v>8</v>
      </c>
      <c r="D10" s="63">
        <v>10</v>
      </c>
      <c r="E10" s="64">
        <v>3.3</v>
      </c>
      <c r="F10" s="64">
        <v>3.333</v>
      </c>
      <c r="G10" s="64">
        <v>2.857142857142857</v>
      </c>
      <c r="H10" s="64">
        <v>27.7</v>
      </c>
      <c r="I10" s="64">
        <v>30</v>
      </c>
      <c r="J10" s="64">
        <v>34.285714285714285</v>
      </c>
      <c r="K10" s="64">
        <v>62.5</v>
      </c>
      <c r="L10" s="64">
        <v>60</v>
      </c>
      <c r="M10" s="64">
        <v>57.14285714285714</v>
      </c>
      <c r="N10" s="64">
        <v>6.25</v>
      </c>
      <c r="O10" s="64">
        <v>6.667</v>
      </c>
      <c r="P10" s="64">
        <v>5.714285714285714</v>
      </c>
      <c r="Q10" s="16"/>
    </row>
    <row r="11" spans="1:17" ht="15" customHeight="1">
      <c r="A11" s="20" t="s">
        <v>192</v>
      </c>
      <c r="B11" s="63">
        <v>10</v>
      </c>
      <c r="C11" s="63">
        <v>12</v>
      </c>
      <c r="D11" s="63">
        <v>12</v>
      </c>
      <c r="E11" s="64">
        <v>5.405</v>
      </c>
      <c r="F11" s="64">
        <v>7.143</v>
      </c>
      <c r="G11" s="64">
        <v>2.380952</v>
      </c>
      <c r="H11" s="64">
        <v>48.649</v>
      </c>
      <c r="I11" s="64">
        <v>52.381</v>
      </c>
      <c r="J11" s="64">
        <v>52.38095238095239</v>
      </c>
      <c r="K11" s="64">
        <v>43.243</v>
      </c>
      <c r="L11" s="64">
        <v>38.095</v>
      </c>
      <c r="M11" s="64">
        <v>42.85714</v>
      </c>
      <c r="N11" s="64">
        <v>2.703</v>
      </c>
      <c r="O11" s="64">
        <v>2.381</v>
      </c>
      <c r="P11" s="64">
        <v>2.38</v>
      </c>
      <c r="Q11" s="16"/>
    </row>
    <row r="12" spans="1:17" ht="15" customHeight="1">
      <c r="A12" s="20" t="s">
        <v>193</v>
      </c>
      <c r="B12" s="63">
        <v>12</v>
      </c>
      <c r="C12" s="63">
        <v>12</v>
      </c>
      <c r="D12" s="63">
        <v>12</v>
      </c>
      <c r="E12" s="64">
        <v>3.774</v>
      </c>
      <c r="F12" s="64">
        <v>0</v>
      </c>
      <c r="G12" s="64">
        <v>0</v>
      </c>
      <c r="H12" s="64">
        <v>58.491</v>
      </c>
      <c r="I12" s="64">
        <v>61.538</v>
      </c>
      <c r="J12" s="64">
        <v>56</v>
      </c>
      <c r="K12" s="64">
        <v>33.962</v>
      </c>
      <c r="L12" s="64">
        <v>30.769</v>
      </c>
      <c r="M12" s="64">
        <v>38</v>
      </c>
      <c r="N12" s="64">
        <v>3.774</v>
      </c>
      <c r="O12" s="64">
        <v>7.692</v>
      </c>
      <c r="P12" s="64">
        <v>6</v>
      </c>
      <c r="Q12" s="16"/>
    </row>
    <row r="13" spans="1:17" ht="15" customHeight="1">
      <c r="A13" s="20" t="s">
        <v>142</v>
      </c>
      <c r="B13" s="63">
        <v>9</v>
      </c>
      <c r="C13" s="63">
        <v>9</v>
      </c>
      <c r="D13" s="63">
        <v>9</v>
      </c>
      <c r="E13" s="64">
        <v>12.903</v>
      </c>
      <c r="F13" s="64">
        <v>12.5</v>
      </c>
      <c r="G13" s="64">
        <v>15.625</v>
      </c>
      <c r="H13" s="64">
        <v>35.484</v>
      </c>
      <c r="I13" s="64">
        <v>37.5</v>
      </c>
      <c r="J13" s="64">
        <v>31.25</v>
      </c>
      <c r="K13" s="64">
        <v>45.161</v>
      </c>
      <c r="L13" s="64">
        <v>46.875</v>
      </c>
      <c r="M13" s="64">
        <v>50</v>
      </c>
      <c r="N13" s="64">
        <v>6.452</v>
      </c>
      <c r="O13" s="64">
        <v>3.125</v>
      </c>
      <c r="P13" s="64">
        <v>3.125</v>
      </c>
      <c r="Q13" s="16"/>
    </row>
    <row r="14" spans="1:17" ht="15" customHeight="1">
      <c r="A14" s="20" t="s">
        <v>194</v>
      </c>
      <c r="B14" s="63">
        <v>11</v>
      </c>
      <c r="C14" s="63">
        <v>11</v>
      </c>
      <c r="D14" s="63">
        <v>11</v>
      </c>
      <c r="E14" s="64">
        <v>5.556</v>
      </c>
      <c r="F14" s="64">
        <v>5.405</v>
      </c>
      <c r="G14" s="64">
        <v>5.555555555555555</v>
      </c>
      <c r="H14" s="64">
        <v>33.333</v>
      </c>
      <c r="I14" s="64">
        <v>24.324</v>
      </c>
      <c r="J14" s="64">
        <v>25</v>
      </c>
      <c r="K14" s="64">
        <v>61.111</v>
      </c>
      <c r="L14" s="64">
        <v>64.865</v>
      </c>
      <c r="M14" s="64">
        <v>63.888888888888886</v>
      </c>
      <c r="N14" s="64">
        <v>0</v>
      </c>
      <c r="O14" s="64">
        <v>5.405</v>
      </c>
      <c r="P14" s="64">
        <v>5.555555555555555</v>
      </c>
      <c r="Q14" s="16"/>
    </row>
    <row r="15" spans="1:17" ht="15" customHeight="1">
      <c r="A15" s="20" t="s">
        <v>143</v>
      </c>
      <c r="B15" s="63">
        <v>9</v>
      </c>
      <c r="C15" s="63">
        <v>10</v>
      </c>
      <c r="D15" s="63">
        <v>9</v>
      </c>
      <c r="E15" s="64">
        <v>5.714</v>
      </c>
      <c r="F15" s="64">
        <v>8.571</v>
      </c>
      <c r="G15" s="64">
        <v>3.125</v>
      </c>
      <c r="H15" s="64">
        <v>37.143</v>
      </c>
      <c r="I15" s="64">
        <v>34.286</v>
      </c>
      <c r="J15" s="64">
        <v>40.625</v>
      </c>
      <c r="K15" s="64">
        <v>54.286</v>
      </c>
      <c r="L15" s="64">
        <v>54.286</v>
      </c>
      <c r="M15" s="64">
        <v>53.125</v>
      </c>
      <c r="N15" s="64">
        <v>2.857</v>
      </c>
      <c r="O15" s="64">
        <v>2.857</v>
      </c>
      <c r="P15" s="64">
        <v>3.125</v>
      </c>
      <c r="Q15" s="16"/>
    </row>
    <row r="16" spans="1:17" ht="15" customHeight="1">
      <c r="A16" s="20" t="s">
        <v>195</v>
      </c>
      <c r="B16" s="63">
        <v>15</v>
      </c>
      <c r="C16" s="63">
        <v>14</v>
      </c>
      <c r="D16" s="63">
        <v>13</v>
      </c>
      <c r="E16" s="64">
        <v>5.4</v>
      </c>
      <c r="F16" s="64">
        <v>8.2</v>
      </c>
      <c r="G16" s="64">
        <v>8.51063829787234</v>
      </c>
      <c r="H16" s="64">
        <v>34.783</v>
      </c>
      <c r="I16" s="64">
        <v>34.7</v>
      </c>
      <c r="J16" s="64">
        <v>36.17021276595745</v>
      </c>
      <c r="K16" s="64">
        <v>56.522</v>
      </c>
      <c r="L16" s="64">
        <v>53.1</v>
      </c>
      <c r="M16" s="64">
        <v>51.06382978723404</v>
      </c>
      <c r="N16" s="64">
        <v>3.2</v>
      </c>
      <c r="O16" s="64">
        <v>4</v>
      </c>
      <c r="P16" s="64">
        <v>4.25531914893617</v>
      </c>
      <c r="Q16" s="16"/>
    </row>
    <row r="17" spans="1:17" ht="15" customHeight="1">
      <c r="A17" s="20" t="s">
        <v>144</v>
      </c>
      <c r="B17" s="63">
        <v>14</v>
      </c>
      <c r="C17" s="63">
        <v>14</v>
      </c>
      <c r="D17" s="63">
        <v>15</v>
      </c>
      <c r="E17" s="64">
        <v>2.8</v>
      </c>
      <c r="F17" s="64">
        <v>3.704</v>
      </c>
      <c r="G17" s="64">
        <v>5.084745762711865</v>
      </c>
      <c r="H17" s="64">
        <v>40.6</v>
      </c>
      <c r="I17" s="64">
        <v>38.889</v>
      </c>
      <c r="J17" s="64">
        <v>37.28813559322034</v>
      </c>
      <c r="K17" s="64">
        <v>56.364</v>
      </c>
      <c r="L17" s="64">
        <v>55.556</v>
      </c>
      <c r="M17" s="64">
        <v>54.23728813559322</v>
      </c>
      <c r="N17" s="64">
        <v>0</v>
      </c>
      <c r="O17" s="64">
        <v>1.852</v>
      </c>
      <c r="P17" s="64">
        <v>3.389830508474576</v>
      </c>
      <c r="Q17" s="16"/>
    </row>
    <row r="18" spans="1:17" ht="15" customHeight="1">
      <c r="A18" s="20" t="s">
        <v>145</v>
      </c>
      <c r="B18" s="63">
        <v>5</v>
      </c>
      <c r="C18" s="63">
        <v>5</v>
      </c>
      <c r="D18" s="63">
        <v>5</v>
      </c>
      <c r="E18" s="64">
        <v>0</v>
      </c>
      <c r="F18" s="64">
        <v>0</v>
      </c>
      <c r="G18" s="64">
        <v>0</v>
      </c>
      <c r="H18" s="64">
        <v>47.619</v>
      </c>
      <c r="I18" s="64">
        <v>45.455</v>
      </c>
      <c r="J18" s="64">
        <v>52.38095238095239</v>
      </c>
      <c r="K18" s="64">
        <v>47.619</v>
      </c>
      <c r="L18" s="64">
        <v>45.455</v>
      </c>
      <c r="M18" s="64">
        <v>38.095238095238095</v>
      </c>
      <c r="N18" s="64">
        <v>4.762</v>
      </c>
      <c r="O18" s="64">
        <v>9.091</v>
      </c>
      <c r="P18" s="64">
        <v>9.523809523809524</v>
      </c>
      <c r="Q18" s="16"/>
    </row>
    <row r="19" spans="1:17" ht="15" customHeight="1">
      <c r="A19" s="20" t="s">
        <v>196</v>
      </c>
      <c r="B19" s="63">
        <v>20</v>
      </c>
      <c r="C19" s="63">
        <v>21</v>
      </c>
      <c r="D19" s="63">
        <v>21</v>
      </c>
      <c r="E19" s="64">
        <v>9.3</v>
      </c>
      <c r="F19" s="64">
        <v>8.571</v>
      </c>
      <c r="G19" s="64">
        <v>7.462686567164178</v>
      </c>
      <c r="H19" s="64">
        <v>37.313</v>
      </c>
      <c r="I19" s="64">
        <v>37.1</v>
      </c>
      <c r="J19" s="64">
        <v>38.80597014925373</v>
      </c>
      <c r="K19" s="64">
        <v>48.8</v>
      </c>
      <c r="L19" s="64">
        <v>51.429</v>
      </c>
      <c r="M19" s="64">
        <v>50.74626865671642</v>
      </c>
      <c r="N19" s="64">
        <v>4.478</v>
      </c>
      <c r="O19" s="64">
        <v>2.857</v>
      </c>
      <c r="P19" s="64">
        <v>2.9850746268656714</v>
      </c>
      <c r="Q19" s="16"/>
    </row>
    <row r="20" spans="1:17" ht="15" customHeight="1">
      <c r="A20" s="21" t="s">
        <v>146</v>
      </c>
      <c r="B20" s="65">
        <v>16</v>
      </c>
      <c r="C20" s="65">
        <v>17</v>
      </c>
      <c r="D20" s="65">
        <v>16</v>
      </c>
      <c r="E20" s="66">
        <v>3.333</v>
      </c>
      <c r="F20" s="66">
        <v>3.125</v>
      </c>
      <c r="G20" s="66">
        <v>3.33</v>
      </c>
      <c r="H20" s="66">
        <v>23.333</v>
      </c>
      <c r="I20" s="66">
        <v>28.125</v>
      </c>
      <c r="J20" s="66">
        <v>33.33</v>
      </c>
      <c r="K20" s="66">
        <v>68.333</v>
      </c>
      <c r="L20" s="66">
        <v>60.938</v>
      </c>
      <c r="M20" s="66">
        <v>58.33</v>
      </c>
      <c r="N20" s="66">
        <v>5</v>
      </c>
      <c r="O20" s="66">
        <v>7.812</v>
      </c>
      <c r="P20" s="66">
        <v>5</v>
      </c>
      <c r="Q20" s="16"/>
    </row>
    <row r="21" spans="1:17" ht="15" customHeight="1">
      <c r="A21" s="20" t="s">
        <v>197</v>
      </c>
      <c r="B21" s="63">
        <v>9</v>
      </c>
      <c r="C21" s="63">
        <v>10</v>
      </c>
      <c r="D21" s="63">
        <v>8</v>
      </c>
      <c r="E21" s="64">
        <v>0</v>
      </c>
      <c r="F21" s="64">
        <v>0</v>
      </c>
      <c r="G21" s="64">
        <v>0</v>
      </c>
      <c r="H21" s="64">
        <v>6.061</v>
      </c>
      <c r="I21" s="64">
        <v>16.216</v>
      </c>
      <c r="J21" s="64">
        <v>20.689655172413794</v>
      </c>
      <c r="K21" s="64">
        <v>87.879</v>
      </c>
      <c r="L21" s="64">
        <v>72.973</v>
      </c>
      <c r="M21" s="64">
        <v>72.41379310344827</v>
      </c>
      <c r="N21" s="64">
        <v>6.061</v>
      </c>
      <c r="O21" s="64">
        <v>10.811</v>
      </c>
      <c r="P21" s="64">
        <v>6.896551724137931</v>
      </c>
      <c r="Q21" s="16"/>
    </row>
    <row r="22" spans="1:17" ht="15" customHeight="1">
      <c r="A22" s="20" t="s">
        <v>147</v>
      </c>
      <c r="B22" s="63">
        <v>2</v>
      </c>
      <c r="C22" s="63">
        <v>2</v>
      </c>
      <c r="D22" s="63">
        <v>2</v>
      </c>
      <c r="E22" s="64">
        <v>16.667</v>
      </c>
      <c r="F22" s="64">
        <v>16.667</v>
      </c>
      <c r="G22" s="64">
        <v>16.666666666666664</v>
      </c>
      <c r="H22" s="64">
        <v>66.667</v>
      </c>
      <c r="I22" s="64">
        <v>66.667</v>
      </c>
      <c r="J22" s="64">
        <v>66.66666666666666</v>
      </c>
      <c r="K22" s="64">
        <v>16.667</v>
      </c>
      <c r="L22" s="64">
        <v>16.667</v>
      </c>
      <c r="M22" s="64">
        <v>16.666666666666664</v>
      </c>
      <c r="N22" s="64">
        <v>0</v>
      </c>
      <c r="O22" s="64">
        <v>0</v>
      </c>
      <c r="P22" s="64">
        <v>0</v>
      </c>
      <c r="Q22" s="16"/>
    </row>
    <row r="23" spans="1:17" ht="15" customHeight="1">
      <c r="A23" s="20" t="s">
        <v>198</v>
      </c>
      <c r="B23" s="63">
        <v>5</v>
      </c>
      <c r="C23" s="63">
        <v>5</v>
      </c>
      <c r="D23" s="63">
        <v>6</v>
      </c>
      <c r="E23" s="64">
        <v>0</v>
      </c>
      <c r="F23" s="64">
        <v>0</v>
      </c>
      <c r="G23" s="64">
        <v>0</v>
      </c>
      <c r="H23" s="64">
        <v>26.667</v>
      </c>
      <c r="I23" s="64">
        <v>26.667</v>
      </c>
      <c r="J23" s="64">
        <v>31.57894736842105</v>
      </c>
      <c r="K23" s="64">
        <v>66.667</v>
      </c>
      <c r="L23" s="64">
        <v>66.667</v>
      </c>
      <c r="M23" s="64">
        <v>63.1578947368421</v>
      </c>
      <c r="N23" s="64">
        <v>6.667</v>
      </c>
      <c r="O23" s="64">
        <v>6.667</v>
      </c>
      <c r="P23" s="64">
        <v>5.263157894736842</v>
      </c>
      <c r="Q23" s="16"/>
    </row>
    <row r="24" spans="1:17" ht="15" customHeight="1">
      <c r="A24" s="22" t="s">
        <v>199</v>
      </c>
      <c r="B24" s="67">
        <v>130</v>
      </c>
      <c r="C24" s="67">
        <v>133</v>
      </c>
      <c r="D24" s="67">
        <v>133</v>
      </c>
      <c r="E24" s="68">
        <v>5</v>
      </c>
      <c r="F24" s="68">
        <v>5.5</v>
      </c>
      <c r="G24" s="68">
        <v>5</v>
      </c>
      <c r="H24" s="68">
        <v>38.7</v>
      </c>
      <c r="I24" s="68">
        <v>38.7</v>
      </c>
      <c r="J24" s="68">
        <v>39.501</v>
      </c>
      <c r="K24" s="68">
        <v>52.9</v>
      </c>
      <c r="L24" s="68">
        <v>51.139</v>
      </c>
      <c r="M24" s="68">
        <v>51.143451143451145</v>
      </c>
      <c r="N24" s="68">
        <v>3.383</v>
      </c>
      <c r="O24" s="68">
        <v>4.7</v>
      </c>
      <c r="P24" s="68">
        <v>4.375</v>
      </c>
      <c r="Q24" s="16"/>
    </row>
    <row r="25" spans="1:17" ht="15" customHeight="1">
      <c r="A25" s="23" t="s">
        <v>150</v>
      </c>
      <c r="B25" s="326"/>
      <c r="C25" s="326"/>
      <c r="D25" s="326"/>
      <c r="G25" s="330"/>
      <c r="J25" s="331"/>
      <c r="K25" s="331"/>
      <c r="M25" s="331"/>
      <c r="N25" s="331"/>
      <c r="P25" s="331"/>
      <c r="Q25" s="16"/>
    </row>
    <row r="26" spans="1:17" ht="15" customHeight="1">
      <c r="A26" s="20" t="s">
        <v>200</v>
      </c>
      <c r="B26" s="63">
        <v>35</v>
      </c>
      <c r="C26" s="63">
        <v>35</v>
      </c>
      <c r="D26" s="63">
        <v>35</v>
      </c>
      <c r="E26" s="64">
        <v>2.632</v>
      </c>
      <c r="F26" s="64">
        <v>3.289</v>
      </c>
      <c r="G26" s="64">
        <v>3.4246575342465753</v>
      </c>
      <c r="H26" s="64">
        <v>30.9</v>
      </c>
      <c r="I26" s="64">
        <v>31.579</v>
      </c>
      <c r="J26" s="64">
        <v>31.97278911564626</v>
      </c>
      <c r="K26" s="64">
        <v>63.158</v>
      </c>
      <c r="L26" s="64">
        <v>57.895</v>
      </c>
      <c r="M26" s="64">
        <v>59.589041095890416</v>
      </c>
      <c r="N26" s="64">
        <v>3.289</v>
      </c>
      <c r="O26" s="64">
        <v>7.237</v>
      </c>
      <c r="P26" s="64">
        <v>4.794520547945205</v>
      </c>
      <c r="Q26" s="16"/>
    </row>
    <row r="27" spans="1:17" ht="15" customHeight="1">
      <c r="A27" s="20" t="s">
        <v>201</v>
      </c>
      <c r="B27" s="63"/>
      <c r="C27" s="63"/>
      <c r="D27" s="63"/>
      <c r="E27" s="64"/>
      <c r="F27" s="64"/>
      <c r="G27" s="64"/>
      <c r="I27" s="64"/>
      <c r="J27" s="64"/>
      <c r="K27" s="64"/>
      <c r="L27" s="64"/>
      <c r="M27" s="64"/>
      <c r="N27" s="64"/>
      <c r="O27" s="64"/>
      <c r="P27" s="64"/>
      <c r="Q27" s="16"/>
    </row>
    <row r="28" spans="1:17" ht="15" customHeight="1">
      <c r="A28" s="24" t="s">
        <v>151</v>
      </c>
      <c r="B28" s="63">
        <v>8</v>
      </c>
      <c r="C28" s="63">
        <v>8</v>
      </c>
      <c r="D28" s="63">
        <v>12</v>
      </c>
      <c r="E28" s="64">
        <v>0</v>
      </c>
      <c r="F28" s="64">
        <v>3.571</v>
      </c>
      <c r="G28" s="64">
        <v>6.666666666666667</v>
      </c>
      <c r="H28" s="64">
        <v>50</v>
      </c>
      <c r="I28" s="64">
        <v>50</v>
      </c>
      <c r="J28" s="64">
        <v>57.77777777777777</v>
      </c>
      <c r="K28" s="64">
        <v>46.429</v>
      </c>
      <c r="L28" s="64">
        <v>46.429</v>
      </c>
      <c r="M28" s="64">
        <v>35.55555555555556</v>
      </c>
      <c r="N28" s="64">
        <v>3.571</v>
      </c>
      <c r="O28" s="64">
        <v>0</v>
      </c>
      <c r="P28" s="64">
        <v>0</v>
      </c>
      <c r="Q28" s="16"/>
    </row>
    <row r="29" spans="1:17" ht="15" customHeight="1">
      <c r="A29" s="24" t="s">
        <v>152</v>
      </c>
      <c r="B29" s="63">
        <v>10</v>
      </c>
      <c r="C29" s="63">
        <v>15</v>
      </c>
      <c r="D29" s="63">
        <v>15</v>
      </c>
      <c r="E29" s="64">
        <v>2.564</v>
      </c>
      <c r="F29" s="64">
        <v>6.897</v>
      </c>
      <c r="G29" s="64">
        <v>3.8461538461538463</v>
      </c>
      <c r="H29" s="64">
        <v>56.41</v>
      </c>
      <c r="I29" s="64">
        <v>55.172</v>
      </c>
      <c r="J29" s="64">
        <v>48.07692307692308</v>
      </c>
      <c r="K29" s="64">
        <v>38.462</v>
      </c>
      <c r="L29" s="64">
        <v>37.931</v>
      </c>
      <c r="M29" s="64">
        <v>44.230769230769226</v>
      </c>
      <c r="N29" s="64">
        <v>2.564</v>
      </c>
      <c r="O29" s="64">
        <v>0</v>
      </c>
      <c r="P29" s="64">
        <v>3.8461538461538463</v>
      </c>
      <c r="Q29" s="16"/>
    </row>
    <row r="30" spans="1:17" ht="15" customHeight="1">
      <c r="A30" s="24" t="s">
        <v>153</v>
      </c>
      <c r="B30" s="63">
        <v>12</v>
      </c>
      <c r="C30" s="63">
        <v>12</v>
      </c>
      <c r="D30" s="63">
        <v>17</v>
      </c>
      <c r="E30" s="64">
        <v>8.511</v>
      </c>
      <c r="F30" s="64">
        <v>2.326</v>
      </c>
      <c r="G30" s="64">
        <v>1.6129032258064515</v>
      </c>
      <c r="H30" s="64">
        <v>36.17</v>
      </c>
      <c r="I30" s="64">
        <v>51.163</v>
      </c>
      <c r="J30" s="64">
        <v>43.54838709677419</v>
      </c>
      <c r="K30" s="64">
        <v>48.936</v>
      </c>
      <c r="L30" s="64">
        <v>39.535</v>
      </c>
      <c r="M30" s="64">
        <v>50</v>
      </c>
      <c r="N30" s="64">
        <v>6.383</v>
      </c>
      <c r="O30" s="64">
        <v>6.977</v>
      </c>
      <c r="P30" s="64">
        <v>4.838709677419355</v>
      </c>
      <c r="Q30" s="16"/>
    </row>
    <row r="31" spans="1:17" ht="15" customHeight="1">
      <c r="A31" s="24" t="s">
        <v>154</v>
      </c>
      <c r="B31" s="63">
        <v>65</v>
      </c>
      <c r="C31" s="63">
        <v>63</v>
      </c>
      <c r="D31" s="63">
        <v>54</v>
      </c>
      <c r="E31" s="64">
        <v>7.4</v>
      </c>
      <c r="F31" s="64">
        <v>7.921</v>
      </c>
      <c r="G31" s="64">
        <v>7.428571428571429</v>
      </c>
      <c r="H31" s="64">
        <v>39.4</v>
      </c>
      <c r="I31" s="64">
        <v>34.7</v>
      </c>
      <c r="J31" s="64">
        <v>37.142857142857146</v>
      </c>
      <c r="K31" s="64">
        <v>50</v>
      </c>
      <c r="L31" s="64">
        <v>52.9</v>
      </c>
      <c r="M31" s="64">
        <v>50.28571428571429</v>
      </c>
      <c r="N31" s="64">
        <v>3.1</v>
      </c>
      <c r="O31" s="64">
        <v>4.5</v>
      </c>
      <c r="P31" s="64">
        <v>5.142857142857142</v>
      </c>
      <c r="Q31" s="16"/>
    </row>
    <row r="32" spans="1:17" ht="15" customHeight="1">
      <c r="A32" s="22" t="s">
        <v>199</v>
      </c>
      <c r="B32" s="34">
        <v>130</v>
      </c>
      <c r="C32" s="34">
        <v>133</v>
      </c>
      <c r="D32" s="34">
        <v>133</v>
      </c>
      <c r="E32" s="69">
        <v>5</v>
      </c>
      <c r="F32" s="69">
        <v>5.5</v>
      </c>
      <c r="G32" s="69">
        <v>5</v>
      </c>
      <c r="H32" s="69">
        <v>38.7</v>
      </c>
      <c r="I32" s="69">
        <v>38.7</v>
      </c>
      <c r="J32" s="69">
        <v>39.5010395010395</v>
      </c>
      <c r="K32" s="69">
        <v>52.9</v>
      </c>
      <c r="L32" s="69">
        <v>51.139</v>
      </c>
      <c r="M32" s="69">
        <v>51.1</v>
      </c>
      <c r="N32" s="69">
        <v>3.383</v>
      </c>
      <c r="O32" s="69">
        <v>4.7</v>
      </c>
      <c r="P32" s="69">
        <v>4.375</v>
      </c>
      <c r="Q32" s="16"/>
    </row>
    <row r="33" spans="1:17" ht="11.25">
      <c r="A33" s="1" t="s">
        <v>272</v>
      </c>
      <c r="Q33" s="16"/>
    </row>
    <row r="34" spans="2:17" ht="11.25">
      <c r="B34" s="45"/>
      <c r="C34" s="45"/>
      <c r="D34" s="45"/>
      <c r="E34" s="45"/>
      <c r="F34" s="45"/>
      <c r="G34" s="45"/>
      <c r="H34" s="45"/>
      <c r="I34" s="45"/>
      <c r="J34" s="45"/>
      <c r="K34" s="45"/>
      <c r="L34" s="45"/>
      <c r="M34" s="45"/>
      <c r="N34" s="45"/>
      <c r="O34" s="45"/>
      <c r="P34" s="45"/>
      <c r="Q34" s="16"/>
    </row>
    <row r="35" spans="2:16" ht="11.25">
      <c r="B35" s="178"/>
      <c r="C35" s="45"/>
      <c r="D35" s="45"/>
      <c r="E35" s="45"/>
      <c r="F35" s="45"/>
      <c r="G35" s="45"/>
      <c r="H35" s="45"/>
      <c r="I35" s="45"/>
      <c r="J35" s="45"/>
      <c r="K35" s="45"/>
      <c r="L35" s="45"/>
      <c r="M35" s="45"/>
      <c r="N35" s="45"/>
      <c r="O35" s="45"/>
      <c r="P35" s="45"/>
    </row>
    <row r="36" spans="2:16" ht="11.25">
      <c r="B36" s="178"/>
      <c r="C36" s="45"/>
      <c r="D36" s="45"/>
      <c r="E36" s="45"/>
      <c r="F36" s="45"/>
      <c r="G36" s="45"/>
      <c r="H36" s="45"/>
      <c r="I36" s="45"/>
      <c r="J36" s="45"/>
      <c r="K36" s="45"/>
      <c r="L36" s="45"/>
      <c r="M36" s="45"/>
      <c r="N36" s="45"/>
      <c r="O36" s="45"/>
      <c r="P36" s="45"/>
    </row>
    <row r="37" spans="2:6" ht="11.25">
      <c r="B37" s="178"/>
      <c r="F37" s="58"/>
    </row>
    <row r="38" ht="11.25">
      <c r="B38" s="178"/>
    </row>
    <row r="40" spans="2:16" ht="11.25">
      <c r="B40" s="45"/>
      <c r="C40" s="45"/>
      <c r="D40" s="45"/>
      <c r="E40" s="45"/>
      <c r="F40" s="45"/>
      <c r="G40" s="45"/>
      <c r="H40" s="45"/>
      <c r="I40" s="45"/>
      <c r="J40" s="45"/>
      <c r="K40" s="45"/>
      <c r="L40" s="45"/>
      <c r="M40" s="45"/>
      <c r="N40" s="45"/>
      <c r="O40" s="45"/>
      <c r="P40" s="45"/>
    </row>
  </sheetData>
  <sheetProtection/>
  <mergeCells count="8">
    <mergeCell ref="B5:D7"/>
    <mergeCell ref="A2:K2"/>
    <mergeCell ref="A5:A7"/>
    <mergeCell ref="N6:P7"/>
    <mergeCell ref="E5:P5"/>
    <mergeCell ref="E6:G7"/>
    <mergeCell ref="H6:J7"/>
    <mergeCell ref="K6:M7"/>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37.xml><?xml version="1.0" encoding="utf-8"?>
<worksheet xmlns="http://schemas.openxmlformats.org/spreadsheetml/2006/main" xmlns:r="http://schemas.openxmlformats.org/officeDocument/2006/relationships">
  <dimension ref="A2:N39"/>
  <sheetViews>
    <sheetView showGridLines="0" zoomScalePageLayoutView="0" workbookViewId="0" topLeftCell="A1">
      <selection activeCell="A1" sqref="A1"/>
    </sheetView>
  </sheetViews>
  <sheetFormatPr defaultColWidth="11.57421875" defaultRowHeight="12.75"/>
  <cols>
    <col min="1" max="1" width="60.7109375" style="1" customWidth="1"/>
    <col min="2" max="9" width="7.7109375" style="1" customWidth="1"/>
    <col min="10" max="12" width="7.7109375" style="39" customWidth="1"/>
    <col min="13" max="13" width="7.7109375" style="217" customWidth="1"/>
    <col min="14" max="14" width="10.7109375" style="39" customWidth="1"/>
    <col min="15" max="15" width="10.7109375" style="1" customWidth="1"/>
    <col min="16" max="16384" width="11.57421875" style="1" customWidth="1"/>
  </cols>
  <sheetData>
    <row r="1" ht="18.75" customHeight="1"/>
    <row r="2" spans="1:11" s="10" customFormat="1" ht="12.75" customHeight="1">
      <c r="A2" s="661"/>
      <c r="B2" s="661"/>
      <c r="C2" s="661"/>
      <c r="D2" s="661"/>
      <c r="E2" s="661"/>
      <c r="F2" s="661"/>
      <c r="G2" s="661"/>
      <c r="H2" s="661"/>
      <c r="I2" s="661"/>
      <c r="J2" s="663"/>
      <c r="K2" s="663"/>
    </row>
    <row r="3" spans="1:13" s="10" customFormat="1" ht="12.75" customHeight="1">
      <c r="A3" s="529" t="s">
        <v>502</v>
      </c>
      <c r="B3" s="529"/>
      <c r="C3" s="529"/>
      <c r="D3" s="529"/>
      <c r="E3" s="529"/>
      <c r="F3" s="529"/>
      <c r="G3" s="529"/>
      <c r="H3" s="529"/>
      <c r="I3" s="530"/>
      <c r="J3" s="225"/>
      <c r="K3" s="225"/>
      <c r="L3" s="225"/>
      <c r="M3" s="13" t="s">
        <v>120</v>
      </c>
    </row>
    <row r="4" spans="7:14" ht="9.75" customHeight="1">
      <c r="G4" s="39"/>
      <c r="H4" s="39"/>
      <c r="I4" s="217"/>
      <c r="K4" s="1"/>
      <c r="L4" s="1"/>
      <c r="M4" s="1"/>
      <c r="N4" s="1"/>
    </row>
    <row r="5" spans="1:13" s="25" customFormat="1" ht="20.25" customHeight="1">
      <c r="A5" s="35"/>
      <c r="B5" s="572" t="s">
        <v>177</v>
      </c>
      <c r="C5" s="572"/>
      <c r="D5" s="572"/>
      <c r="E5" s="612" t="s">
        <v>121</v>
      </c>
      <c r="F5" s="612"/>
      <c r="G5" s="612"/>
      <c r="H5" s="612"/>
      <c r="I5" s="612"/>
      <c r="J5" s="612"/>
      <c r="K5" s="612"/>
      <c r="L5" s="612"/>
      <c r="M5" s="612"/>
    </row>
    <row r="6" spans="1:13" s="25" customFormat="1" ht="20.25" customHeight="1">
      <c r="A6" s="35"/>
      <c r="B6" s="550"/>
      <c r="C6" s="550"/>
      <c r="D6" s="550"/>
      <c r="E6" s="613"/>
      <c r="F6" s="613"/>
      <c r="G6" s="613"/>
      <c r="H6" s="613"/>
      <c r="I6" s="613"/>
      <c r="J6" s="613"/>
      <c r="K6" s="613"/>
      <c r="L6" s="613"/>
      <c r="M6" s="613"/>
    </row>
    <row r="7" spans="1:13" s="25" customFormat="1" ht="20.25" customHeight="1">
      <c r="A7" s="47"/>
      <c r="B7" s="638" t="s">
        <v>327</v>
      </c>
      <c r="C7" s="638"/>
      <c r="D7" s="638"/>
      <c r="E7" s="643" t="s">
        <v>267</v>
      </c>
      <c r="F7" s="643"/>
      <c r="G7" s="664"/>
      <c r="H7" s="665" t="s">
        <v>186</v>
      </c>
      <c r="I7" s="665"/>
      <c r="J7" s="666"/>
      <c r="K7" s="665" t="s">
        <v>187</v>
      </c>
      <c r="L7" s="665"/>
      <c r="M7" s="666"/>
    </row>
    <row r="8" spans="1:13" s="25" customFormat="1" ht="20.25" customHeight="1">
      <c r="A8" s="176"/>
      <c r="B8" s="18">
        <v>2012</v>
      </c>
      <c r="C8" s="18">
        <v>2011</v>
      </c>
      <c r="D8" s="18">
        <v>2010</v>
      </c>
      <c r="E8" s="18">
        <v>2012</v>
      </c>
      <c r="F8" s="18">
        <v>2011</v>
      </c>
      <c r="G8" s="18">
        <v>2010</v>
      </c>
      <c r="H8" s="18">
        <v>2012</v>
      </c>
      <c r="I8" s="18">
        <v>2011</v>
      </c>
      <c r="J8" s="18">
        <v>2010</v>
      </c>
      <c r="K8" s="18">
        <v>2012</v>
      </c>
      <c r="L8" s="18">
        <v>2011</v>
      </c>
      <c r="M8" s="18">
        <v>2010</v>
      </c>
    </row>
    <row r="9" spans="1:14" s="4" customFormat="1" ht="19.5" customHeight="1">
      <c r="A9" s="19" t="s">
        <v>140</v>
      </c>
      <c r="B9" s="322">
        <v>3.5</v>
      </c>
      <c r="C9" s="322">
        <v>3.5</v>
      </c>
      <c r="D9" s="322">
        <v>3.484848484848485</v>
      </c>
      <c r="E9" s="327">
        <v>78</v>
      </c>
      <c r="F9" s="327">
        <v>79</v>
      </c>
      <c r="G9" s="327">
        <v>82</v>
      </c>
      <c r="H9" s="327">
        <v>46</v>
      </c>
      <c r="I9" s="327">
        <v>48</v>
      </c>
      <c r="J9" s="327">
        <v>50</v>
      </c>
      <c r="K9" s="327">
        <v>2</v>
      </c>
      <c r="L9" s="327">
        <v>1</v>
      </c>
      <c r="M9" s="327">
        <v>0</v>
      </c>
      <c r="N9" s="166"/>
    </row>
    <row r="10" spans="1:14" s="5" customFormat="1" ht="15" customHeight="1">
      <c r="A10" s="20" t="s">
        <v>141</v>
      </c>
      <c r="B10" s="64">
        <v>3.333</v>
      </c>
      <c r="C10" s="64">
        <v>3.25</v>
      </c>
      <c r="D10" s="64">
        <v>3.2142857142857144</v>
      </c>
      <c r="E10" s="73">
        <v>9</v>
      </c>
      <c r="F10" s="73">
        <v>9</v>
      </c>
      <c r="G10" s="73">
        <v>10</v>
      </c>
      <c r="H10" s="73">
        <v>3</v>
      </c>
      <c r="I10" s="73">
        <v>3</v>
      </c>
      <c r="J10" s="73">
        <v>4</v>
      </c>
      <c r="K10" s="73">
        <v>0</v>
      </c>
      <c r="L10" s="73">
        <v>0</v>
      </c>
      <c r="M10" s="73">
        <v>0</v>
      </c>
      <c r="N10" s="166"/>
    </row>
    <row r="11" spans="1:14" s="5" customFormat="1" ht="15" customHeight="1">
      <c r="A11" s="20" t="s">
        <v>192</v>
      </c>
      <c r="B11" s="64">
        <v>3.429</v>
      </c>
      <c r="C11" s="64">
        <v>3.643</v>
      </c>
      <c r="D11" s="64">
        <v>3.642857142857143</v>
      </c>
      <c r="E11" s="73">
        <v>10</v>
      </c>
      <c r="F11" s="73">
        <v>8</v>
      </c>
      <c r="G11" s="73">
        <v>7</v>
      </c>
      <c r="H11" s="73">
        <v>4</v>
      </c>
      <c r="I11" s="73">
        <v>6</v>
      </c>
      <c r="J11" s="73">
        <v>7</v>
      </c>
      <c r="K11" s="73">
        <v>0</v>
      </c>
      <c r="L11" s="73">
        <v>0</v>
      </c>
      <c r="M11" s="73">
        <v>0</v>
      </c>
      <c r="N11" s="166"/>
    </row>
    <row r="12" spans="1:14" s="5" customFormat="1" ht="15" customHeight="1">
      <c r="A12" s="20" t="s">
        <v>193</v>
      </c>
      <c r="B12" s="64">
        <v>3.583</v>
      </c>
      <c r="C12" s="64">
        <v>3.583</v>
      </c>
      <c r="D12" s="64">
        <v>4.076923076923077</v>
      </c>
      <c r="E12" s="73">
        <v>4</v>
      </c>
      <c r="F12" s="73">
        <v>4</v>
      </c>
      <c r="G12" s="73">
        <v>4</v>
      </c>
      <c r="H12" s="73">
        <v>8</v>
      </c>
      <c r="I12" s="73">
        <v>7</v>
      </c>
      <c r="J12" s="73">
        <v>9</v>
      </c>
      <c r="K12" s="73">
        <v>0</v>
      </c>
      <c r="L12" s="73">
        <v>0</v>
      </c>
      <c r="M12" s="73">
        <v>0</v>
      </c>
      <c r="N12" s="166"/>
    </row>
    <row r="13" spans="1:14" s="5" customFormat="1" ht="15" customHeight="1">
      <c r="A13" s="20" t="s">
        <v>142</v>
      </c>
      <c r="B13" s="64">
        <v>3.778</v>
      </c>
      <c r="C13" s="64">
        <v>3.556</v>
      </c>
      <c r="D13" s="64">
        <v>3.6666666666666665</v>
      </c>
      <c r="E13" s="73">
        <v>5</v>
      </c>
      <c r="F13" s="73">
        <v>6</v>
      </c>
      <c r="G13" s="73">
        <v>6</v>
      </c>
      <c r="H13" s="73">
        <v>3</v>
      </c>
      <c r="I13" s="73">
        <v>3</v>
      </c>
      <c r="J13" s="73">
        <v>3</v>
      </c>
      <c r="K13" s="73">
        <v>1</v>
      </c>
      <c r="L13" s="73">
        <v>0</v>
      </c>
      <c r="M13" s="73">
        <v>0</v>
      </c>
      <c r="N13" s="166"/>
    </row>
    <row r="14" spans="1:14" s="5" customFormat="1" ht="15" customHeight="1">
      <c r="A14" s="20" t="s">
        <v>194</v>
      </c>
      <c r="B14" s="64">
        <v>3.231</v>
      </c>
      <c r="C14" s="64">
        <v>3.231</v>
      </c>
      <c r="D14" s="64">
        <v>3.230769230769231</v>
      </c>
      <c r="E14" s="73">
        <v>12</v>
      </c>
      <c r="F14" s="73">
        <v>11</v>
      </c>
      <c r="G14" s="73">
        <v>11</v>
      </c>
      <c r="H14" s="73">
        <v>1</v>
      </c>
      <c r="I14" s="73">
        <v>2</v>
      </c>
      <c r="J14" s="73">
        <v>2</v>
      </c>
      <c r="K14" s="73">
        <v>0</v>
      </c>
      <c r="L14" s="73">
        <v>0</v>
      </c>
      <c r="M14" s="73">
        <v>0</v>
      </c>
      <c r="N14" s="166"/>
    </row>
    <row r="15" spans="1:14" s="5" customFormat="1" ht="15" customHeight="1">
      <c r="A15" s="20" t="s">
        <v>143</v>
      </c>
      <c r="B15" s="64">
        <v>3.6</v>
      </c>
      <c r="C15" s="64">
        <v>3.455</v>
      </c>
      <c r="D15" s="64">
        <v>3.272727272727273</v>
      </c>
      <c r="E15" s="73">
        <v>5</v>
      </c>
      <c r="F15" s="73">
        <v>7</v>
      </c>
      <c r="G15" s="73">
        <v>9</v>
      </c>
      <c r="H15" s="73">
        <v>5</v>
      </c>
      <c r="I15" s="73">
        <v>4</v>
      </c>
      <c r="J15" s="73">
        <v>2</v>
      </c>
      <c r="K15" s="73">
        <v>0</v>
      </c>
      <c r="L15" s="73">
        <v>0</v>
      </c>
      <c r="M15" s="73">
        <v>0</v>
      </c>
      <c r="N15" s="166"/>
    </row>
    <row r="16" spans="1:14" s="5" customFormat="1" ht="15" customHeight="1">
      <c r="A16" s="20" t="s">
        <v>195</v>
      </c>
      <c r="B16" s="64">
        <v>3.4</v>
      </c>
      <c r="C16" s="64">
        <v>3.467</v>
      </c>
      <c r="D16" s="64">
        <v>3.4615384615384617</v>
      </c>
      <c r="E16" s="73">
        <v>9</v>
      </c>
      <c r="F16" s="73">
        <v>8</v>
      </c>
      <c r="G16" s="73">
        <v>7</v>
      </c>
      <c r="H16" s="73">
        <v>6</v>
      </c>
      <c r="I16" s="73">
        <v>7</v>
      </c>
      <c r="J16" s="73">
        <v>6</v>
      </c>
      <c r="K16" s="73">
        <v>0</v>
      </c>
      <c r="L16" s="73">
        <v>0</v>
      </c>
      <c r="M16" s="73">
        <v>0</v>
      </c>
      <c r="N16" s="166"/>
    </row>
    <row r="17" spans="1:14" s="5" customFormat="1" ht="15" customHeight="1">
      <c r="A17" s="20" t="s">
        <v>144</v>
      </c>
      <c r="B17" s="64">
        <v>4</v>
      </c>
      <c r="C17" s="64">
        <v>4.071</v>
      </c>
      <c r="D17" s="64">
        <v>3.933333333333333</v>
      </c>
      <c r="E17" s="73">
        <v>5</v>
      </c>
      <c r="F17" s="73">
        <v>5</v>
      </c>
      <c r="G17" s="73">
        <v>5</v>
      </c>
      <c r="H17" s="73">
        <v>8</v>
      </c>
      <c r="I17" s="73">
        <v>9</v>
      </c>
      <c r="J17" s="73">
        <v>10</v>
      </c>
      <c r="K17" s="73">
        <v>1</v>
      </c>
      <c r="L17" s="73">
        <v>1</v>
      </c>
      <c r="M17" s="73">
        <v>0</v>
      </c>
      <c r="N17" s="166"/>
    </row>
    <row r="18" spans="1:14" s="5" customFormat="1" ht="15" customHeight="1">
      <c r="A18" s="20" t="s">
        <v>145</v>
      </c>
      <c r="B18" s="64">
        <v>3.8</v>
      </c>
      <c r="C18" s="64">
        <v>4</v>
      </c>
      <c r="D18" s="64">
        <v>4.2</v>
      </c>
      <c r="E18" s="73">
        <v>2</v>
      </c>
      <c r="F18" s="73">
        <v>2</v>
      </c>
      <c r="G18" s="73">
        <v>1</v>
      </c>
      <c r="H18" s="73">
        <v>3</v>
      </c>
      <c r="I18" s="73">
        <v>3</v>
      </c>
      <c r="J18" s="73">
        <v>4</v>
      </c>
      <c r="K18" s="73">
        <v>0</v>
      </c>
      <c r="L18" s="73">
        <v>0</v>
      </c>
      <c r="M18" s="73">
        <v>0</v>
      </c>
      <c r="N18" s="166"/>
    </row>
    <row r="19" spans="1:14" s="5" customFormat="1" ht="15" customHeight="1">
      <c r="A19" s="20" t="s">
        <v>196</v>
      </c>
      <c r="B19" s="64">
        <v>3.273</v>
      </c>
      <c r="C19" s="64">
        <v>3.217</v>
      </c>
      <c r="D19" s="64">
        <v>3</v>
      </c>
      <c r="E19" s="73">
        <v>17</v>
      </c>
      <c r="F19" s="73">
        <v>19</v>
      </c>
      <c r="G19" s="73">
        <v>22</v>
      </c>
      <c r="H19" s="73">
        <v>5</v>
      </c>
      <c r="I19" s="73">
        <v>4</v>
      </c>
      <c r="J19" s="73">
        <v>3</v>
      </c>
      <c r="K19" s="73">
        <v>0</v>
      </c>
      <c r="L19" s="73">
        <v>0</v>
      </c>
      <c r="M19" s="73">
        <v>0</v>
      </c>
      <c r="N19" s="166"/>
    </row>
    <row r="20" spans="1:14" s="4" customFormat="1" ht="19.5" customHeight="1">
      <c r="A20" s="21" t="s">
        <v>146</v>
      </c>
      <c r="B20" s="66">
        <v>3.35</v>
      </c>
      <c r="C20" s="66">
        <v>3.6</v>
      </c>
      <c r="D20" s="66">
        <v>3.761904761904762</v>
      </c>
      <c r="E20" s="65">
        <v>12</v>
      </c>
      <c r="F20" s="65">
        <v>12</v>
      </c>
      <c r="G20" s="65">
        <v>11</v>
      </c>
      <c r="H20" s="65">
        <v>7</v>
      </c>
      <c r="I20" s="65">
        <v>9</v>
      </c>
      <c r="J20" s="65">
        <v>10</v>
      </c>
      <c r="K20" s="65">
        <v>0</v>
      </c>
      <c r="L20" s="65">
        <v>0</v>
      </c>
      <c r="M20" s="65">
        <v>0</v>
      </c>
      <c r="N20" s="166"/>
    </row>
    <row r="21" spans="1:14" s="5" customFormat="1" ht="15" customHeight="1">
      <c r="A21" s="20" t="s">
        <v>197</v>
      </c>
      <c r="B21" s="64">
        <v>3.4</v>
      </c>
      <c r="C21" s="64">
        <v>3.727</v>
      </c>
      <c r="D21" s="64">
        <v>4.25</v>
      </c>
      <c r="E21" s="73">
        <v>5</v>
      </c>
      <c r="F21" s="73">
        <v>3</v>
      </c>
      <c r="G21" s="73">
        <v>2</v>
      </c>
      <c r="H21" s="73">
        <v>4</v>
      </c>
      <c r="I21" s="73">
        <v>7</v>
      </c>
      <c r="J21" s="73">
        <v>6</v>
      </c>
      <c r="K21" s="73">
        <v>0</v>
      </c>
      <c r="L21" s="73">
        <v>0</v>
      </c>
      <c r="M21" s="73">
        <v>0</v>
      </c>
      <c r="N21" s="166"/>
    </row>
    <row r="22" spans="1:14" s="5" customFormat="1" ht="15" customHeight="1">
      <c r="A22" s="20" t="s">
        <v>147</v>
      </c>
      <c r="B22" s="64">
        <v>4.5</v>
      </c>
      <c r="C22" s="64">
        <v>5</v>
      </c>
      <c r="D22" s="64">
        <v>5</v>
      </c>
      <c r="E22" s="73">
        <v>0</v>
      </c>
      <c r="F22" s="73">
        <v>0</v>
      </c>
      <c r="G22" s="73">
        <v>0</v>
      </c>
      <c r="H22" s="73">
        <v>2</v>
      </c>
      <c r="I22" s="73">
        <v>2</v>
      </c>
      <c r="J22" s="73">
        <v>2</v>
      </c>
      <c r="K22" s="73">
        <v>0</v>
      </c>
      <c r="L22" s="73">
        <v>0</v>
      </c>
      <c r="M22" s="73">
        <v>0</v>
      </c>
      <c r="N22" s="166"/>
    </row>
    <row r="23" spans="1:14" s="5" customFormat="1" ht="15" customHeight="1">
      <c r="A23" s="20" t="s">
        <v>198</v>
      </c>
      <c r="B23" s="64">
        <v>3</v>
      </c>
      <c r="C23" s="64">
        <v>3</v>
      </c>
      <c r="D23" s="64">
        <v>3.1818181818181817</v>
      </c>
      <c r="E23" s="73">
        <v>7</v>
      </c>
      <c r="F23" s="73">
        <v>9</v>
      </c>
      <c r="G23" s="73">
        <v>9</v>
      </c>
      <c r="H23" s="73">
        <v>1</v>
      </c>
      <c r="I23" s="73">
        <v>0</v>
      </c>
      <c r="J23" s="73">
        <v>2</v>
      </c>
      <c r="K23" s="73">
        <v>0</v>
      </c>
      <c r="L23" s="73">
        <v>0</v>
      </c>
      <c r="M23" s="73">
        <v>0</v>
      </c>
      <c r="N23" s="166"/>
    </row>
    <row r="24" spans="1:14" s="5" customFormat="1" ht="19.5" customHeight="1">
      <c r="A24" s="22" t="s">
        <v>199</v>
      </c>
      <c r="B24" s="71">
        <v>3.479</v>
      </c>
      <c r="C24" s="71">
        <v>3.6</v>
      </c>
      <c r="D24" s="71">
        <v>3.522875816993464</v>
      </c>
      <c r="E24" s="67">
        <v>90</v>
      </c>
      <c r="F24" s="67">
        <v>91</v>
      </c>
      <c r="G24" s="67">
        <v>93</v>
      </c>
      <c r="H24" s="67">
        <v>53</v>
      </c>
      <c r="I24" s="67">
        <v>57</v>
      </c>
      <c r="J24" s="67">
        <v>60</v>
      </c>
      <c r="K24" s="67">
        <v>2</v>
      </c>
      <c r="L24" s="67">
        <v>1</v>
      </c>
      <c r="M24" s="67">
        <v>0</v>
      </c>
      <c r="N24" s="166"/>
    </row>
    <row r="25" spans="1:14" s="5" customFormat="1" ht="19.5" customHeight="1">
      <c r="A25" s="23" t="s">
        <v>150</v>
      </c>
      <c r="B25" s="85"/>
      <c r="C25" s="85"/>
      <c r="D25" s="85"/>
      <c r="E25" s="85"/>
      <c r="F25" s="85"/>
      <c r="G25" s="85"/>
      <c r="H25" s="85"/>
      <c r="I25" s="85"/>
      <c r="J25" s="85"/>
      <c r="K25" s="85"/>
      <c r="L25" s="85"/>
      <c r="M25" s="85"/>
      <c r="N25" s="166"/>
    </row>
    <row r="26" spans="1:14" s="5" customFormat="1" ht="15" customHeight="1">
      <c r="A26" s="20" t="s">
        <v>200</v>
      </c>
      <c r="B26" s="64">
        <v>4.114</v>
      </c>
      <c r="C26" s="64">
        <v>4.114</v>
      </c>
      <c r="D26" s="64">
        <v>4.2</v>
      </c>
      <c r="E26" s="73">
        <v>13</v>
      </c>
      <c r="F26" s="73">
        <v>14</v>
      </c>
      <c r="G26" s="73">
        <v>10</v>
      </c>
      <c r="H26" s="73">
        <v>21</v>
      </c>
      <c r="I26" s="73">
        <v>21</v>
      </c>
      <c r="J26" s="73">
        <v>25</v>
      </c>
      <c r="K26" s="73">
        <v>1</v>
      </c>
      <c r="L26" s="73">
        <v>1</v>
      </c>
      <c r="M26" s="73">
        <v>0</v>
      </c>
      <c r="N26" s="166"/>
    </row>
    <row r="27" spans="1:14" s="5" customFormat="1" ht="15" customHeight="1">
      <c r="A27" s="20" t="s">
        <v>201</v>
      </c>
      <c r="B27" s="64"/>
      <c r="C27" s="64"/>
      <c r="D27" s="64"/>
      <c r="E27" s="73"/>
      <c r="F27" s="73"/>
      <c r="G27" s="73"/>
      <c r="H27" s="73"/>
      <c r="I27" s="73"/>
      <c r="J27" s="73"/>
      <c r="K27" s="73"/>
      <c r="L27" s="73"/>
      <c r="M27" s="73"/>
      <c r="N27" s="166"/>
    </row>
    <row r="28" spans="1:14" s="5" customFormat="1" ht="15" customHeight="1">
      <c r="A28" s="24" t="s">
        <v>151</v>
      </c>
      <c r="B28" s="64">
        <v>3.4</v>
      </c>
      <c r="C28" s="64">
        <v>3.7</v>
      </c>
      <c r="D28" s="64">
        <v>3.5</v>
      </c>
      <c r="E28" s="73">
        <v>7</v>
      </c>
      <c r="F28" s="73">
        <v>5</v>
      </c>
      <c r="G28" s="73">
        <v>8</v>
      </c>
      <c r="H28" s="73">
        <v>3</v>
      </c>
      <c r="I28" s="73">
        <v>5</v>
      </c>
      <c r="J28" s="73">
        <v>6</v>
      </c>
      <c r="K28" s="73">
        <v>0</v>
      </c>
      <c r="L28" s="73">
        <v>0</v>
      </c>
      <c r="M28" s="73">
        <v>0</v>
      </c>
      <c r="N28" s="166"/>
    </row>
    <row r="29" spans="1:14" s="5" customFormat="1" ht="15" customHeight="1">
      <c r="A29" s="24" t="s">
        <v>152</v>
      </c>
      <c r="B29" s="64">
        <v>3.727</v>
      </c>
      <c r="C29" s="64">
        <v>3.6</v>
      </c>
      <c r="D29" s="64">
        <v>3.8</v>
      </c>
      <c r="E29" s="73">
        <v>4</v>
      </c>
      <c r="F29" s="73">
        <v>7</v>
      </c>
      <c r="G29" s="73">
        <v>7</v>
      </c>
      <c r="H29" s="73">
        <v>7</v>
      </c>
      <c r="I29" s="73">
        <v>8</v>
      </c>
      <c r="J29" s="73">
        <v>8</v>
      </c>
      <c r="K29" s="73">
        <v>0</v>
      </c>
      <c r="L29" s="73">
        <v>0</v>
      </c>
      <c r="M29" s="73">
        <v>0</v>
      </c>
      <c r="N29" s="166"/>
    </row>
    <row r="30" spans="1:14" s="5" customFormat="1" ht="15" customHeight="1">
      <c r="A30" s="24" t="s">
        <v>153</v>
      </c>
      <c r="B30" s="64">
        <v>3.538</v>
      </c>
      <c r="C30" s="64">
        <v>3.385</v>
      </c>
      <c r="D30" s="64">
        <v>3.5294117647058822</v>
      </c>
      <c r="E30" s="73">
        <v>5</v>
      </c>
      <c r="F30" s="73">
        <v>3</v>
      </c>
      <c r="G30" s="73">
        <v>10</v>
      </c>
      <c r="H30" s="73">
        <v>6</v>
      </c>
      <c r="I30" s="73">
        <v>8</v>
      </c>
      <c r="J30" s="73">
        <v>7</v>
      </c>
      <c r="K30" s="73">
        <v>1</v>
      </c>
      <c r="L30" s="73">
        <v>0</v>
      </c>
      <c r="M30" s="73">
        <v>0</v>
      </c>
      <c r="N30" s="166"/>
    </row>
    <row r="31" spans="1:14" s="5" customFormat="1" ht="15" customHeight="1">
      <c r="A31" s="24" t="s">
        <v>154</v>
      </c>
      <c r="B31" s="64">
        <v>3.156</v>
      </c>
      <c r="C31" s="64">
        <v>3.208</v>
      </c>
      <c r="D31" s="64">
        <v>3.138888888888889</v>
      </c>
      <c r="E31" s="73">
        <v>61</v>
      </c>
      <c r="F31" s="73">
        <v>62</v>
      </c>
      <c r="G31" s="73">
        <v>58</v>
      </c>
      <c r="H31" s="73">
        <v>16</v>
      </c>
      <c r="I31" s="73">
        <v>15</v>
      </c>
      <c r="J31" s="73">
        <v>14</v>
      </c>
      <c r="K31" s="73">
        <v>0</v>
      </c>
      <c r="L31" s="73">
        <v>0</v>
      </c>
      <c r="M31" s="73">
        <v>0</v>
      </c>
      <c r="N31" s="166"/>
    </row>
    <row r="32" spans="1:14" s="44" customFormat="1" ht="19.5" customHeight="1">
      <c r="A32" s="22" t="s">
        <v>199</v>
      </c>
      <c r="B32" s="68">
        <v>3.479</v>
      </c>
      <c r="C32" s="68">
        <v>3.6</v>
      </c>
      <c r="D32" s="68">
        <v>3.522875816993464</v>
      </c>
      <c r="E32" s="82">
        <v>90</v>
      </c>
      <c r="F32" s="82">
        <v>91</v>
      </c>
      <c r="G32" s="82">
        <v>93</v>
      </c>
      <c r="H32" s="82">
        <v>53</v>
      </c>
      <c r="I32" s="82">
        <v>57</v>
      </c>
      <c r="J32" s="82">
        <v>60</v>
      </c>
      <c r="K32" s="82">
        <v>2</v>
      </c>
      <c r="L32" s="82">
        <v>1</v>
      </c>
      <c r="M32" s="82">
        <v>0</v>
      </c>
      <c r="N32" s="166"/>
    </row>
    <row r="33" spans="1:14" ht="11.25">
      <c r="A33" s="1" t="s">
        <v>272</v>
      </c>
      <c r="G33" s="39"/>
      <c r="I33" s="39"/>
      <c r="J33" s="8"/>
      <c r="K33" s="1"/>
      <c r="L33" s="8"/>
      <c r="N33" s="1"/>
    </row>
    <row r="35" spans="2:13" ht="11.25">
      <c r="B35" s="16"/>
      <c r="C35" s="16"/>
      <c r="D35" s="16"/>
      <c r="E35" s="16"/>
      <c r="F35" s="16"/>
      <c r="G35" s="16"/>
      <c r="H35" s="16"/>
      <c r="I35" s="16"/>
      <c r="J35" s="16"/>
      <c r="K35" s="16"/>
      <c r="L35" s="16"/>
      <c r="M35" s="16"/>
    </row>
    <row r="36" spans="1:13" ht="11.25">
      <c r="A36" s="7"/>
      <c r="B36" s="246"/>
      <c r="C36" s="246"/>
      <c r="D36" s="246"/>
      <c r="E36" s="246"/>
      <c r="F36" s="246"/>
      <c r="G36" s="246"/>
      <c r="H36" s="246"/>
      <c r="I36" s="246"/>
      <c r="J36" s="246"/>
      <c r="K36" s="246"/>
      <c r="L36" s="246"/>
      <c r="M36" s="246"/>
    </row>
    <row r="37" spans="1:9" ht="11.25">
      <c r="A37" s="7"/>
      <c r="B37" s="7"/>
      <c r="C37" s="7"/>
      <c r="D37" s="7"/>
      <c r="E37" s="7"/>
      <c r="F37" s="16"/>
      <c r="G37" s="7"/>
      <c r="H37" s="7"/>
      <c r="I37" s="7"/>
    </row>
    <row r="38" spans="1:9" ht="11.25">
      <c r="A38" s="7"/>
      <c r="B38" s="7"/>
      <c r="C38" s="7"/>
      <c r="D38" s="7"/>
      <c r="E38" s="7"/>
      <c r="F38" s="7"/>
      <c r="G38" s="7"/>
      <c r="H38" s="7"/>
      <c r="I38" s="7"/>
    </row>
    <row r="39" spans="1:9" ht="11.25">
      <c r="A39" s="7"/>
      <c r="B39" s="7"/>
      <c r="C39" s="7"/>
      <c r="D39" s="7"/>
      <c r="E39" s="7"/>
      <c r="F39" s="7"/>
      <c r="G39" s="7"/>
      <c r="H39" s="7"/>
      <c r="I39" s="7"/>
    </row>
  </sheetData>
  <sheetProtection/>
  <mergeCells count="8">
    <mergeCell ref="A2:I2"/>
    <mergeCell ref="J2:K2"/>
    <mergeCell ref="B5:D6"/>
    <mergeCell ref="B7:D7"/>
    <mergeCell ref="E5:M6"/>
    <mergeCell ref="E7:G7"/>
    <mergeCell ref="H7:J7"/>
    <mergeCell ref="K7:M7"/>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8.xml><?xml version="1.0" encoding="utf-8"?>
<worksheet xmlns="http://schemas.openxmlformats.org/spreadsheetml/2006/main" xmlns:r="http://schemas.openxmlformats.org/officeDocument/2006/relationships">
  <dimension ref="A2:Q36"/>
  <sheetViews>
    <sheetView showGridLines="0" zoomScalePageLayoutView="0" workbookViewId="0" topLeftCell="A1">
      <selection activeCell="A1" sqref="A1"/>
    </sheetView>
  </sheetViews>
  <sheetFormatPr defaultColWidth="11.421875" defaultRowHeight="12.75"/>
  <cols>
    <col min="1" max="1" width="60.7109375" style="1" customWidth="1"/>
    <col min="2" max="16" width="6.8515625" style="1" customWidth="1"/>
    <col min="17" max="17" width="10.421875" style="1" customWidth="1"/>
    <col min="18" max="16384" width="11.421875" style="1" customWidth="1"/>
  </cols>
  <sheetData>
    <row r="1" ht="18" customHeight="1"/>
    <row r="2" spans="1:12" s="10" customFormat="1" ht="12.75" customHeight="1">
      <c r="A2" s="667"/>
      <c r="B2" s="667"/>
      <c r="C2" s="667"/>
      <c r="D2" s="667"/>
      <c r="E2" s="667"/>
      <c r="F2" s="667"/>
      <c r="G2" s="667"/>
      <c r="H2" s="667"/>
      <c r="I2" s="667"/>
      <c r="J2" s="667"/>
      <c r="K2" s="667"/>
      <c r="L2" s="41"/>
    </row>
    <row r="3" spans="1:16" s="10" customFormat="1" ht="12.75" customHeight="1">
      <c r="A3" s="532" t="s">
        <v>516</v>
      </c>
      <c r="B3" s="532"/>
      <c r="C3" s="532"/>
      <c r="D3" s="532"/>
      <c r="E3" s="532"/>
      <c r="F3" s="532"/>
      <c r="G3" s="532"/>
      <c r="H3" s="532"/>
      <c r="I3" s="541"/>
      <c r="J3" s="541"/>
      <c r="K3" s="541"/>
      <c r="L3" s="48"/>
      <c r="M3" s="12"/>
      <c r="N3" s="12"/>
      <c r="O3" s="49"/>
      <c r="P3" s="13" t="s">
        <v>122</v>
      </c>
    </row>
    <row r="4" spans="13:17" ht="11.25">
      <c r="M4" s="31"/>
      <c r="N4" s="31"/>
      <c r="O4" s="31"/>
      <c r="P4" s="31"/>
      <c r="Q4" s="31"/>
    </row>
    <row r="5" spans="1:16" ht="23.25" customHeight="1">
      <c r="A5" s="610"/>
      <c r="B5" s="572" t="s">
        <v>172</v>
      </c>
      <c r="C5" s="572"/>
      <c r="D5" s="572"/>
      <c r="E5" s="613" t="s">
        <v>116</v>
      </c>
      <c r="F5" s="613"/>
      <c r="G5" s="613"/>
      <c r="H5" s="613"/>
      <c r="I5" s="613"/>
      <c r="J5" s="613"/>
      <c r="K5" s="613"/>
      <c r="L5" s="613"/>
      <c r="M5" s="613"/>
      <c r="N5" s="613"/>
      <c r="O5" s="613"/>
      <c r="P5" s="613"/>
    </row>
    <row r="6" spans="1:16" ht="15" customHeight="1">
      <c r="A6" s="610"/>
      <c r="B6" s="572"/>
      <c r="C6" s="572"/>
      <c r="D6" s="572"/>
      <c r="E6" s="612" t="s">
        <v>352</v>
      </c>
      <c r="F6" s="612"/>
      <c r="G6" s="612"/>
      <c r="H6" s="612" t="s">
        <v>174</v>
      </c>
      <c r="I6" s="612"/>
      <c r="J6" s="612"/>
      <c r="K6" s="612" t="s">
        <v>354</v>
      </c>
      <c r="L6" s="612"/>
      <c r="M6" s="612"/>
      <c r="N6" s="612" t="s">
        <v>175</v>
      </c>
      <c r="O6" s="612"/>
      <c r="P6" s="612"/>
    </row>
    <row r="7" spans="1:16" ht="15" customHeight="1">
      <c r="A7" s="610"/>
      <c r="B7" s="550"/>
      <c r="C7" s="550"/>
      <c r="D7" s="550"/>
      <c r="E7" s="613"/>
      <c r="F7" s="613"/>
      <c r="G7" s="613"/>
      <c r="H7" s="613"/>
      <c r="I7" s="613"/>
      <c r="J7" s="613"/>
      <c r="K7" s="613"/>
      <c r="L7" s="613"/>
      <c r="M7" s="613"/>
      <c r="N7" s="613"/>
      <c r="O7" s="613"/>
      <c r="P7" s="613"/>
    </row>
    <row r="8" spans="1:16" ht="20.25" customHeight="1">
      <c r="A8" s="40"/>
      <c r="B8" s="18">
        <v>2012</v>
      </c>
      <c r="C8" s="18">
        <v>2011</v>
      </c>
      <c r="D8" s="18">
        <v>2010</v>
      </c>
      <c r="E8" s="18">
        <v>2012</v>
      </c>
      <c r="F8" s="18">
        <v>2011</v>
      </c>
      <c r="G8" s="18">
        <v>2010</v>
      </c>
      <c r="H8" s="18">
        <v>2012</v>
      </c>
      <c r="I8" s="18">
        <v>2011</v>
      </c>
      <c r="J8" s="18">
        <v>2010</v>
      </c>
      <c r="K8" s="18">
        <v>2012</v>
      </c>
      <c r="L8" s="18">
        <v>2011</v>
      </c>
      <c r="M8" s="18">
        <v>2010</v>
      </c>
      <c r="N8" s="18">
        <v>2012</v>
      </c>
      <c r="O8" s="18">
        <v>2011</v>
      </c>
      <c r="P8" s="18">
        <v>2010</v>
      </c>
    </row>
    <row r="9" spans="1:17" ht="15" customHeight="1">
      <c r="A9" s="19" t="s">
        <v>140</v>
      </c>
      <c r="B9" s="327">
        <v>126</v>
      </c>
      <c r="C9" s="327">
        <v>127</v>
      </c>
      <c r="D9" s="327">
        <v>132</v>
      </c>
      <c r="E9" s="322">
        <v>5.5</v>
      </c>
      <c r="F9" s="322">
        <v>5.58</v>
      </c>
      <c r="G9" s="322">
        <v>5.6521739130434785</v>
      </c>
      <c r="H9" s="322">
        <v>38.2</v>
      </c>
      <c r="I9" s="322">
        <v>39.2</v>
      </c>
      <c r="J9" s="322">
        <v>41.73913043478261</v>
      </c>
      <c r="K9" s="322">
        <v>51.7</v>
      </c>
      <c r="L9" s="322">
        <v>49.3</v>
      </c>
      <c r="M9" s="322">
        <v>46.08695652173913</v>
      </c>
      <c r="N9" s="322">
        <v>4.6</v>
      </c>
      <c r="O9" s="322">
        <v>5.9</v>
      </c>
      <c r="P9" s="322">
        <v>6.521739130434782</v>
      </c>
      <c r="Q9" s="16"/>
    </row>
    <row r="10" spans="1:17" ht="15" customHeight="1">
      <c r="A10" s="20" t="s">
        <v>141</v>
      </c>
      <c r="B10" s="63">
        <v>12</v>
      </c>
      <c r="C10" s="63">
        <v>11</v>
      </c>
      <c r="D10" s="63">
        <v>14</v>
      </c>
      <c r="E10" s="64">
        <v>5.3</v>
      </c>
      <c r="F10" s="64">
        <v>5.7</v>
      </c>
      <c r="G10" s="64">
        <v>4.444444444444445</v>
      </c>
      <c r="H10" s="64">
        <v>36.8</v>
      </c>
      <c r="I10" s="64">
        <v>34.3</v>
      </c>
      <c r="J10" s="64">
        <v>42.22222222222222</v>
      </c>
      <c r="K10" s="64">
        <v>50</v>
      </c>
      <c r="L10" s="64">
        <v>48.6</v>
      </c>
      <c r="M10" s="64">
        <v>42.22222222222222</v>
      </c>
      <c r="N10" s="64">
        <v>7.9</v>
      </c>
      <c r="O10" s="64">
        <v>11.4</v>
      </c>
      <c r="P10" s="64">
        <v>11.11111111111111</v>
      </c>
      <c r="Q10" s="16"/>
    </row>
    <row r="11" spans="1:17" ht="15" customHeight="1">
      <c r="A11" s="20" t="s">
        <v>192</v>
      </c>
      <c r="B11" s="63">
        <v>14</v>
      </c>
      <c r="C11" s="63">
        <v>14</v>
      </c>
      <c r="D11" s="63">
        <v>14</v>
      </c>
      <c r="E11" s="64">
        <v>4.2</v>
      </c>
      <c r="F11" s="64">
        <v>3.922</v>
      </c>
      <c r="G11" s="64">
        <v>5.88235294117647</v>
      </c>
      <c r="H11" s="64">
        <v>43.8</v>
      </c>
      <c r="I11" s="64">
        <v>49.02</v>
      </c>
      <c r="J11" s="64">
        <v>52.94117647058824</v>
      </c>
      <c r="K11" s="64">
        <v>47.9</v>
      </c>
      <c r="L11" s="64">
        <v>43.137</v>
      </c>
      <c r="M11" s="64">
        <v>37.254901960784316</v>
      </c>
      <c r="N11" s="64">
        <v>4.167</v>
      </c>
      <c r="O11" s="64">
        <v>3.922</v>
      </c>
      <c r="P11" s="64">
        <v>3.9215686274509802</v>
      </c>
      <c r="Q11" s="16"/>
    </row>
    <row r="12" spans="1:17" ht="15" customHeight="1">
      <c r="A12" s="20" t="s">
        <v>193</v>
      </c>
      <c r="B12" s="63">
        <v>12</v>
      </c>
      <c r="C12" s="63">
        <v>12</v>
      </c>
      <c r="D12" s="63">
        <v>13</v>
      </c>
      <c r="E12" s="64">
        <v>0</v>
      </c>
      <c r="F12" s="64">
        <v>0</v>
      </c>
      <c r="G12" s="64">
        <v>0</v>
      </c>
      <c r="H12" s="64">
        <v>51.163</v>
      </c>
      <c r="I12" s="64">
        <v>53.488</v>
      </c>
      <c r="J12" s="64">
        <v>52.83018867924528</v>
      </c>
      <c r="K12" s="64">
        <v>46.512</v>
      </c>
      <c r="L12" s="64">
        <v>39.535</v>
      </c>
      <c r="M12" s="64">
        <v>37.735849056603776</v>
      </c>
      <c r="N12" s="64">
        <v>2.326</v>
      </c>
      <c r="O12" s="64">
        <v>6.977</v>
      </c>
      <c r="P12" s="64">
        <v>9.433962264150944</v>
      </c>
      <c r="Q12" s="16"/>
    </row>
    <row r="13" spans="1:17" ht="15" customHeight="1">
      <c r="A13" s="20" t="s">
        <v>142</v>
      </c>
      <c r="B13" s="63">
        <v>9</v>
      </c>
      <c r="C13" s="63">
        <v>9</v>
      </c>
      <c r="D13" s="63">
        <v>9</v>
      </c>
      <c r="E13" s="64">
        <v>18.2</v>
      </c>
      <c r="F13" s="64">
        <v>15.625</v>
      </c>
      <c r="G13" s="64">
        <v>18.181818181818183</v>
      </c>
      <c r="H13" s="64">
        <v>30.3</v>
      </c>
      <c r="I13" s="64">
        <v>31.25</v>
      </c>
      <c r="J13" s="64">
        <v>30.303030303030305</v>
      </c>
      <c r="K13" s="64">
        <v>48.5</v>
      </c>
      <c r="L13" s="64">
        <v>50</v>
      </c>
      <c r="M13" s="64">
        <v>48.484848484848484</v>
      </c>
      <c r="N13" s="64">
        <v>3</v>
      </c>
      <c r="O13" s="64">
        <v>3.125</v>
      </c>
      <c r="P13" s="64">
        <v>3.0303030303030303</v>
      </c>
      <c r="Q13" s="16"/>
    </row>
    <row r="14" spans="1:17" ht="15" customHeight="1">
      <c r="A14" s="20" t="s">
        <v>194</v>
      </c>
      <c r="B14" s="63">
        <v>13</v>
      </c>
      <c r="C14" s="63">
        <v>13</v>
      </c>
      <c r="D14" s="63">
        <v>13</v>
      </c>
      <c r="E14" s="64">
        <v>7.143</v>
      </c>
      <c r="F14" s="64">
        <v>7.143</v>
      </c>
      <c r="G14" s="64">
        <v>9.523809523809524</v>
      </c>
      <c r="H14" s="64">
        <v>30.952</v>
      </c>
      <c r="I14" s="64">
        <v>33.333</v>
      </c>
      <c r="J14" s="64">
        <v>30.952380952380953</v>
      </c>
      <c r="K14" s="64">
        <v>50</v>
      </c>
      <c r="L14" s="64">
        <v>45.238</v>
      </c>
      <c r="M14" s="64">
        <v>47.61904761904761</v>
      </c>
      <c r="N14" s="64">
        <v>11.905</v>
      </c>
      <c r="O14" s="64">
        <v>14.286</v>
      </c>
      <c r="P14" s="64">
        <v>11.904761904761903</v>
      </c>
      <c r="Q14" s="16"/>
    </row>
    <row r="15" spans="1:17" ht="15" customHeight="1">
      <c r="A15" s="20" t="s">
        <v>143</v>
      </c>
      <c r="B15" s="63">
        <v>10</v>
      </c>
      <c r="C15" s="63">
        <v>11</v>
      </c>
      <c r="D15" s="63">
        <v>11</v>
      </c>
      <c r="E15" s="64">
        <v>5.556</v>
      </c>
      <c r="F15" s="64">
        <v>5.263</v>
      </c>
      <c r="G15" s="64">
        <v>8.333333333333332</v>
      </c>
      <c r="H15" s="64">
        <v>33.333</v>
      </c>
      <c r="I15" s="64">
        <v>39.474</v>
      </c>
      <c r="J15" s="64">
        <v>44.44444444444444</v>
      </c>
      <c r="K15" s="64">
        <v>55.556</v>
      </c>
      <c r="L15" s="64">
        <v>50</v>
      </c>
      <c r="M15" s="64">
        <v>41.66666666666667</v>
      </c>
      <c r="N15" s="64">
        <v>5.556</v>
      </c>
      <c r="O15" s="64">
        <v>5.263</v>
      </c>
      <c r="P15" s="64">
        <v>5.555555555555555</v>
      </c>
      <c r="Q15" s="16"/>
    </row>
    <row r="16" spans="1:17" ht="15" customHeight="1">
      <c r="A16" s="20" t="s">
        <v>195</v>
      </c>
      <c r="B16" s="63">
        <v>15</v>
      </c>
      <c r="C16" s="63">
        <v>15</v>
      </c>
      <c r="D16" s="63">
        <v>13</v>
      </c>
      <c r="E16" s="64">
        <v>5.882</v>
      </c>
      <c r="F16" s="64">
        <v>5.769</v>
      </c>
      <c r="G16" s="64">
        <v>4.444444444444445</v>
      </c>
      <c r="H16" s="64">
        <v>37.255</v>
      </c>
      <c r="I16" s="64">
        <v>34.615</v>
      </c>
      <c r="J16" s="64">
        <v>37.77777777777778</v>
      </c>
      <c r="K16" s="64">
        <v>54.9</v>
      </c>
      <c r="L16" s="64">
        <v>57.692</v>
      </c>
      <c r="M16" s="64">
        <v>55.55555555555556</v>
      </c>
      <c r="N16" s="64">
        <v>1.961</v>
      </c>
      <c r="O16" s="64">
        <v>1.923</v>
      </c>
      <c r="P16" s="64">
        <v>2.2222222222222223</v>
      </c>
      <c r="Q16" s="16"/>
    </row>
    <row r="17" spans="1:17" ht="15" customHeight="1">
      <c r="A17" s="20" t="s">
        <v>144</v>
      </c>
      <c r="B17" s="63">
        <v>14</v>
      </c>
      <c r="C17" s="63">
        <v>14</v>
      </c>
      <c r="D17" s="63">
        <v>15</v>
      </c>
      <c r="E17" s="64">
        <v>5.9</v>
      </c>
      <c r="F17" s="64">
        <v>3.509</v>
      </c>
      <c r="G17" s="64">
        <v>3.389830508474576</v>
      </c>
      <c r="H17" s="64">
        <v>37.3</v>
      </c>
      <c r="I17" s="64">
        <v>40.351</v>
      </c>
      <c r="J17" s="64">
        <v>38.983050847457626</v>
      </c>
      <c r="K17" s="64">
        <v>54.9</v>
      </c>
      <c r="L17" s="64">
        <v>54.386</v>
      </c>
      <c r="M17" s="64">
        <v>57.6271186440678</v>
      </c>
      <c r="N17" s="64">
        <v>2</v>
      </c>
      <c r="O17" s="64">
        <v>1.754</v>
      </c>
      <c r="P17" s="64">
        <v>0</v>
      </c>
      <c r="Q17" s="16"/>
    </row>
    <row r="18" spans="1:17" ht="15" customHeight="1">
      <c r="A18" s="20" t="s">
        <v>145</v>
      </c>
      <c r="B18" s="63">
        <v>5</v>
      </c>
      <c r="C18" s="63">
        <v>5</v>
      </c>
      <c r="D18" s="63">
        <v>5</v>
      </c>
      <c r="E18" s="64">
        <v>0</v>
      </c>
      <c r="F18" s="64">
        <v>0</v>
      </c>
      <c r="G18" s="64">
        <v>0</v>
      </c>
      <c r="H18" s="64">
        <v>42.105</v>
      </c>
      <c r="I18" s="64">
        <v>40</v>
      </c>
      <c r="J18" s="64">
        <v>52.38095238095239</v>
      </c>
      <c r="K18" s="64">
        <v>57.895</v>
      </c>
      <c r="L18" s="64">
        <v>60</v>
      </c>
      <c r="M18" s="64">
        <v>42.857142857142854</v>
      </c>
      <c r="N18" s="64">
        <v>0</v>
      </c>
      <c r="O18" s="64">
        <v>0</v>
      </c>
      <c r="P18" s="64">
        <v>4.761904761904762</v>
      </c>
      <c r="Q18" s="16"/>
    </row>
    <row r="19" spans="1:17" ht="15" customHeight="1">
      <c r="A19" s="20" t="s">
        <v>196</v>
      </c>
      <c r="B19" s="63">
        <v>22</v>
      </c>
      <c r="C19" s="63">
        <v>23</v>
      </c>
      <c r="D19" s="63">
        <v>25</v>
      </c>
      <c r="E19" s="64">
        <v>5.556</v>
      </c>
      <c r="F19" s="64">
        <v>8.108</v>
      </c>
      <c r="G19" s="64">
        <v>5.333333333333334</v>
      </c>
      <c r="H19" s="64">
        <v>35.2</v>
      </c>
      <c r="I19" s="64">
        <v>35.135</v>
      </c>
      <c r="J19" s="64">
        <v>37.333333333333336</v>
      </c>
      <c r="K19" s="64">
        <v>52.1</v>
      </c>
      <c r="L19" s="64">
        <v>48.649</v>
      </c>
      <c r="M19" s="64">
        <v>46.666666666666664</v>
      </c>
      <c r="N19" s="64">
        <v>7.1</v>
      </c>
      <c r="O19" s="64">
        <v>8.108</v>
      </c>
      <c r="P19" s="64">
        <v>10.666666666666668</v>
      </c>
      <c r="Q19" s="16"/>
    </row>
    <row r="20" spans="1:17" ht="15" customHeight="1">
      <c r="A20" s="21" t="s">
        <v>146</v>
      </c>
      <c r="B20" s="65">
        <v>20</v>
      </c>
      <c r="C20" s="65">
        <v>22</v>
      </c>
      <c r="D20" s="65">
        <v>21</v>
      </c>
      <c r="E20" s="66">
        <v>1.5</v>
      </c>
      <c r="F20" s="66">
        <v>2.564</v>
      </c>
      <c r="G20" s="66">
        <v>3.79746835443038</v>
      </c>
      <c r="H20" s="66">
        <v>27.3</v>
      </c>
      <c r="I20" s="66">
        <v>32.1</v>
      </c>
      <c r="J20" s="66">
        <v>27.848101265822784</v>
      </c>
      <c r="K20" s="66">
        <v>68.2</v>
      </c>
      <c r="L20" s="66">
        <v>64.1</v>
      </c>
      <c r="M20" s="66">
        <v>60.75949367088608</v>
      </c>
      <c r="N20" s="66">
        <v>3</v>
      </c>
      <c r="O20" s="66">
        <v>1.282</v>
      </c>
      <c r="P20" s="66">
        <v>7.59493670886076</v>
      </c>
      <c r="Q20" s="16"/>
    </row>
    <row r="21" spans="1:17" ht="15" customHeight="1">
      <c r="A21" s="20" t="s">
        <v>197</v>
      </c>
      <c r="B21" s="63">
        <v>10</v>
      </c>
      <c r="C21" s="63">
        <v>11</v>
      </c>
      <c r="D21" s="63">
        <v>8</v>
      </c>
      <c r="E21" s="64">
        <v>0</v>
      </c>
      <c r="F21" s="64">
        <v>2.439</v>
      </c>
      <c r="G21" s="64">
        <v>0</v>
      </c>
      <c r="H21" s="64">
        <v>11.765</v>
      </c>
      <c r="I21" s="64">
        <v>17.073</v>
      </c>
      <c r="J21" s="64">
        <v>8.823529411764707</v>
      </c>
      <c r="K21" s="64">
        <v>85.294</v>
      </c>
      <c r="L21" s="64">
        <v>80.488</v>
      </c>
      <c r="M21" s="64">
        <v>88.23529411764706</v>
      </c>
      <c r="N21" s="64">
        <v>2.941</v>
      </c>
      <c r="O21" s="64">
        <v>0</v>
      </c>
      <c r="P21" s="64">
        <v>2.941176470588235</v>
      </c>
      <c r="Q21" s="16"/>
    </row>
    <row r="22" spans="1:17" ht="15" customHeight="1">
      <c r="A22" s="20" t="s">
        <v>147</v>
      </c>
      <c r="B22" s="63">
        <v>2</v>
      </c>
      <c r="C22" s="63">
        <v>2</v>
      </c>
      <c r="D22" s="63">
        <v>2</v>
      </c>
      <c r="E22" s="64">
        <v>0</v>
      </c>
      <c r="F22" s="64">
        <v>0</v>
      </c>
      <c r="G22" s="64">
        <v>0</v>
      </c>
      <c r="H22" s="64">
        <v>66.667</v>
      </c>
      <c r="I22" s="64">
        <v>70</v>
      </c>
      <c r="J22" s="64">
        <v>80</v>
      </c>
      <c r="K22" s="64">
        <v>33.333</v>
      </c>
      <c r="L22" s="64">
        <v>30</v>
      </c>
      <c r="M22" s="64">
        <v>20</v>
      </c>
      <c r="N22" s="64">
        <v>0</v>
      </c>
      <c r="O22" s="64">
        <v>0</v>
      </c>
      <c r="P22" s="64">
        <v>0</v>
      </c>
      <c r="Q22" s="16"/>
    </row>
    <row r="23" spans="1:17" ht="15" customHeight="1">
      <c r="A23" s="20" t="s">
        <v>198</v>
      </c>
      <c r="B23" s="63">
        <v>8</v>
      </c>
      <c r="C23" s="63">
        <v>9</v>
      </c>
      <c r="D23" s="63">
        <v>11</v>
      </c>
      <c r="E23" s="64">
        <v>4.4</v>
      </c>
      <c r="F23" s="64">
        <v>3.704</v>
      </c>
      <c r="G23" s="64">
        <v>8.571428571428571</v>
      </c>
      <c r="H23" s="64">
        <v>34.8</v>
      </c>
      <c r="I23" s="64">
        <v>40.7</v>
      </c>
      <c r="J23" s="64">
        <v>31.428571428571427</v>
      </c>
      <c r="K23" s="64">
        <v>56.4</v>
      </c>
      <c r="L23" s="64">
        <v>51.9</v>
      </c>
      <c r="M23" s="64">
        <v>45.714285714285715</v>
      </c>
      <c r="N23" s="64">
        <v>4.4</v>
      </c>
      <c r="O23" s="64">
        <v>3.704</v>
      </c>
      <c r="P23" s="64">
        <v>14.285714285714285</v>
      </c>
      <c r="Q23" s="16"/>
    </row>
    <row r="24" spans="1:17" ht="15" customHeight="1">
      <c r="A24" s="22" t="s">
        <v>199</v>
      </c>
      <c r="B24" s="67">
        <v>146</v>
      </c>
      <c r="C24" s="67">
        <v>149</v>
      </c>
      <c r="D24" s="67">
        <v>153</v>
      </c>
      <c r="E24" s="68">
        <v>4.9</v>
      </c>
      <c r="F24" s="68">
        <v>5.2</v>
      </c>
      <c r="G24" s="68">
        <v>5.380333951762523</v>
      </c>
      <c r="H24" s="68">
        <v>37.2</v>
      </c>
      <c r="I24" s="68">
        <v>38.1</v>
      </c>
      <c r="J24" s="68">
        <v>39.70315398886827</v>
      </c>
      <c r="K24" s="68">
        <v>53.6</v>
      </c>
      <c r="L24" s="68">
        <v>51.5</v>
      </c>
      <c r="M24" s="68">
        <v>48.237476808905384</v>
      </c>
      <c r="N24" s="68">
        <v>4.3</v>
      </c>
      <c r="O24" s="68">
        <v>5.2</v>
      </c>
      <c r="P24" s="68">
        <v>6.679035250463822</v>
      </c>
      <c r="Q24" s="16"/>
    </row>
    <row r="25" spans="1:17" ht="15" customHeight="1">
      <c r="A25" s="23" t="s">
        <v>150</v>
      </c>
      <c r="B25" s="329"/>
      <c r="C25" s="329"/>
      <c r="D25" s="329"/>
      <c r="G25" s="330"/>
      <c r="J25" s="330"/>
      <c r="M25" s="330"/>
      <c r="P25" s="330"/>
      <c r="Q25" s="16"/>
    </row>
    <row r="26" spans="1:17" ht="15" customHeight="1">
      <c r="A26" s="20" t="s">
        <v>200</v>
      </c>
      <c r="B26" s="63">
        <v>35</v>
      </c>
      <c r="C26" s="63">
        <v>35</v>
      </c>
      <c r="D26" s="63">
        <v>35</v>
      </c>
      <c r="E26" s="64">
        <v>1.4</v>
      </c>
      <c r="F26" s="64">
        <v>1.389</v>
      </c>
      <c r="G26" s="64">
        <v>2.0408163265306123</v>
      </c>
      <c r="H26" s="64">
        <v>30.1</v>
      </c>
      <c r="I26" s="64">
        <v>30.556</v>
      </c>
      <c r="J26" s="64">
        <v>31.97278911564626</v>
      </c>
      <c r="K26" s="64">
        <v>63.6</v>
      </c>
      <c r="L26" s="64">
        <v>63.194</v>
      </c>
      <c r="M26" s="64">
        <v>61.224489795918366</v>
      </c>
      <c r="N26" s="64">
        <v>4.9</v>
      </c>
      <c r="O26" s="64">
        <v>4.861</v>
      </c>
      <c r="P26" s="64">
        <v>4.761904761904762</v>
      </c>
      <c r="Q26" s="16"/>
    </row>
    <row r="27" spans="1:17" ht="15" customHeight="1">
      <c r="A27" s="20" t="s">
        <v>201</v>
      </c>
      <c r="B27" s="63"/>
      <c r="C27" s="63"/>
      <c r="D27" s="63"/>
      <c r="E27" s="64"/>
      <c r="F27" s="64"/>
      <c r="G27" s="64"/>
      <c r="H27" s="64"/>
      <c r="I27" s="64"/>
      <c r="J27" s="64"/>
      <c r="K27" s="64"/>
      <c r="L27" s="64"/>
      <c r="M27" s="64"/>
      <c r="N27" s="64"/>
      <c r="O27" s="64"/>
      <c r="P27" s="64"/>
      <c r="Q27" s="16"/>
    </row>
    <row r="28" spans="1:17" ht="15" customHeight="1">
      <c r="A28" s="24" t="s">
        <v>151</v>
      </c>
      <c r="B28" s="63">
        <v>10</v>
      </c>
      <c r="C28" s="63">
        <v>10</v>
      </c>
      <c r="D28" s="63">
        <v>14</v>
      </c>
      <c r="E28" s="64">
        <v>2.9</v>
      </c>
      <c r="F28" s="64">
        <v>2.703</v>
      </c>
      <c r="G28" s="64">
        <v>4.081632653061225</v>
      </c>
      <c r="H28" s="64">
        <v>52.9</v>
      </c>
      <c r="I28" s="64">
        <v>51.351</v>
      </c>
      <c r="J28" s="64">
        <v>48.97959183673469</v>
      </c>
      <c r="K28" s="64">
        <v>35.4</v>
      </c>
      <c r="L28" s="64">
        <v>37.838</v>
      </c>
      <c r="M28" s="64">
        <v>40.816326530612244</v>
      </c>
      <c r="N28" s="64">
        <v>8.8</v>
      </c>
      <c r="O28" s="64">
        <v>8.108</v>
      </c>
      <c r="P28" s="64">
        <v>6.122448979591836</v>
      </c>
      <c r="Q28" s="16"/>
    </row>
    <row r="29" spans="1:17" ht="15" customHeight="1">
      <c r="A29" s="24" t="s">
        <v>152</v>
      </c>
      <c r="B29" s="63">
        <v>11</v>
      </c>
      <c r="C29" s="63">
        <v>15</v>
      </c>
      <c r="D29" s="63">
        <v>15</v>
      </c>
      <c r="E29" s="64">
        <v>2.4</v>
      </c>
      <c r="F29" s="64">
        <v>3.704</v>
      </c>
      <c r="G29" s="64">
        <v>5.263157894736842</v>
      </c>
      <c r="H29" s="64">
        <v>46.3</v>
      </c>
      <c r="I29" s="64">
        <v>46.296</v>
      </c>
      <c r="J29" s="64">
        <v>49.122807017543856</v>
      </c>
      <c r="K29" s="64">
        <v>51.3</v>
      </c>
      <c r="L29" s="64">
        <v>48.148</v>
      </c>
      <c r="M29" s="64">
        <v>43.859649122807014</v>
      </c>
      <c r="N29" s="64">
        <v>0</v>
      </c>
      <c r="O29" s="64">
        <v>1.852</v>
      </c>
      <c r="P29" s="64">
        <v>1.7543859649122806</v>
      </c>
      <c r="Q29" s="16"/>
    </row>
    <row r="30" spans="1:17" ht="15" customHeight="1">
      <c r="A30" s="24" t="s">
        <v>153</v>
      </c>
      <c r="B30" s="63">
        <v>13</v>
      </c>
      <c r="C30" s="63">
        <v>13</v>
      </c>
      <c r="D30" s="63">
        <v>17</v>
      </c>
      <c r="E30" s="64">
        <v>10.8</v>
      </c>
      <c r="F30" s="64">
        <v>4.545</v>
      </c>
      <c r="G30" s="64">
        <v>0</v>
      </c>
      <c r="H30" s="64">
        <v>37</v>
      </c>
      <c r="I30" s="64">
        <v>45.455</v>
      </c>
      <c r="J30" s="64">
        <v>40</v>
      </c>
      <c r="K30" s="64">
        <v>50</v>
      </c>
      <c r="L30" s="64">
        <v>47.727</v>
      </c>
      <c r="M30" s="64">
        <v>56.666666666666664</v>
      </c>
      <c r="N30" s="64">
        <v>2.2</v>
      </c>
      <c r="O30" s="64">
        <v>2.273</v>
      </c>
      <c r="P30" s="64">
        <v>3.3333333333333335</v>
      </c>
      <c r="Q30" s="16"/>
    </row>
    <row r="31" spans="1:17" ht="15" customHeight="1">
      <c r="A31" s="24" t="s">
        <v>154</v>
      </c>
      <c r="B31" s="63">
        <v>77</v>
      </c>
      <c r="C31" s="63">
        <v>76</v>
      </c>
      <c r="D31" s="63">
        <v>72</v>
      </c>
      <c r="E31" s="64">
        <v>6.8</v>
      </c>
      <c r="F31" s="64">
        <v>8.2</v>
      </c>
      <c r="G31" s="64">
        <v>9.29203539823009</v>
      </c>
      <c r="H31" s="64">
        <v>36.7</v>
      </c>
      <c r="I31" s="64">
        <v>37.4</v>
      </c>
      <c r="J31" s="64">
        <v>40.26548672566372</v>
      </c>
      <c r="K31" s="64">
        <v>51.9</v>
      </c>
      <c r="L31" s="64">
        <v>48.1</v>
      </c>
      <c r="M31" s="64">
        <v>40.26548672566372</v>
      </c>
      <c r="N31" s="64">
        <v>4.6</v>
      </c>
      <c r="O31" s="64">
        <v>6.3</v>
      </c>
      <c r="P31" s="64">
        <v>10.176991150442479</v>
      </c>
      <c r="Q31" s="16"/>
    </row>
    <row r="32" spans="1:17" ht="15" customHeight="1">
      <c r="A32" s="22" t="s">
        <v>199</v>
      </c>
      <c r="B32" s="34">
        <v>146</v>
      </c>
      <c r="C32" s="34">
        <v>149</v>
      </c>
      <c r="D32" s="34">
        <v>153</v>
      </c>
      <c r="E32" s="69">
        <v>4.9</v>
      </c>
      <c r="F32" s="69">
        <v>5.2</v>
      </c>
      <c r="G32" s="69">
        <v>5.380333951762523</v>
      </c>
      <c r="H32" s="69">
        <v>37.2</v>
      </c>
      <c r="I32" s="69">
        <v>38.1</v>
      </c>
      <c r="J32" s="69">
        <v>39.70315398886827</v>
      </c>
      <c r="K32" s="69">
        <v>53.6</v>
      </c>
      <c r="L32" s="69">
        <v>51.5</v>
      </c>
      <c r="M32" s="69">
        <v>48.237476808905384</v>
      </c>
      <c r="N32" s="69">
        <v>4.3</v>
      </c>
      <c r="O32" s="69">
        <v>5.2</v>
      </c>
      <c r="P32" s="69">
        <v>6.679035250463822</v>
      </c>
      <c r="Q32" s="16"/>
    </row>
    <row r="33" ht="11.25">
      <c r="A33" s="1" t="s">
        <v>272</v>
      </c>
    </row>
    <row r="34" spans="5:17" ht="11.25">
      <c r="E34" s="16"/>
      <c r="Q34" s="50"/>
    </row>
    <row r="35" ht="11.25">
      <c r="Q35" s="50"/>
    </row>
    <row r="36" ht="11.25">
      <c r="Q36" s="50"/>
    </row>
  </sheetData>
  <sheetProtection/>
  <mergeCells count="8">
    <mergeCell ref="B5:D7"/>
    <mergeCell ref="A2:K2"/>
    <mergeCell ref="A5:A7"/>
    <mergeCell ref="K6:M7"/>
    <mergeCell ref="N6:P7"/>
    <mergeCell ref="E6:G7"/>
    <mergeCell ref="H6:J7"/>
    <mergeCell ref="E5:P5"/>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39.xml><?xml version="1.0" encoding="utf-8"?>
<worksheet xmlns="http://schemas.openxmlformats.org/spreadsheetml/2006/main" xmlns:r="http://schemas.openxmlformats.org/officeDocument/2006/relationships">
  <dimension ref="A2:AA37"/>
  <sheetViews>
    <sheetView showGridLines="0" zoomScaleSheetLayoutView="100" zoomScalePageLayoutView="0" workbookViewId="0" topLeftCell="A1">
      <selection activeCell="A1" sqref="A1"/>
    </sheetView>
  </sheetViews>
  <sheetFormatPr defaultColWidth="11.57421875" defaultRowHeight="12.75"/>
  <cols>
    <col min="1" max="1" width="37.7109375" style="1" customWidth="1"/>
    <col min="2" max="3" width="5.28125" style="1" customWidth="1"/>
    <col min="4" max="6" width="5.28125" style="6" customWidth="1"/>
    <col min="7" max="9" width="5.28125" style="9" customWidth="1"/>
    <col min="10" max="12" width="5.28125" style="6" customWidth="1"/>
    <col min="13" max="13" width="5.28125" style="9" customWidth="1"/>
    <col min="14" max="25" width="5.28125" style="1" customWidth="1"/>
    <col min="26" max="16384" width="11.57421875" style="1" customWidth="1"/>
  </cols>
  <sheetData>
    <row r="1" ht="9.75" customHeight="1"/>
    <row r="2" spans="1:11" s="10" customFormat="1" ht="12" customHeight="1">
      <c r="A2" s="568"/>
      <c r="B2" s="568"/>
      <c r="C2" s="568"/>
      <c r="D2" s="568"/>
      <c r="E2" s="568"/>
      <c r="F2" s="568"/>
      <c r="G2" s="568"/>
      <c r="H2" s="568"/>
      <c r="I2" s="568"/>
      <c r="J2" s="17"/>
      <c r="K2" s="17"/>
    </row>
    <row r="3" spans="1:25" s="10" customFormat="1" ht="18" customHeight="1">
      <c r="A3" s="529" t="s">
        <v>503</v>
      </c>
      <c r="B3" s="529"/>
      <c r="C3" s="529"/>
      <c r="D3" s="529"/>
      <c r="E3" s="529"/>
      <c r="F3" s="529"/>
      <c r="G3" s="529"/>
      <c r="H3" s="529"/>
      <c r="I3" s="530"/>
      <c r="J3" s="397"/>
      <c r="K3" s="397"/>
      <c r="L3" s="397"/>
      <c r="M3" s="397"/>
      <c r="N3" s="397"/>
      <c r="O3" s="397"/>
      <c r="P3" s="397"/>
      <c r="Q3" s="397"/>
      <c r="R3" s="12"/>
      <c r="S3" s="12"/>
      <c r="T3" s="12"/>
      <c r="U3" s="12"/>
      <c r="V3" s="12"/>
      <c r="W3" s="12"/>
      <c r="X3" s="12"/>
      <c r="Y3" s="13" t="s">
        <v>123</v>
      </c>
    </row>
    <row r="4" ht="7.5" customHeight="1"/>
    <row r="5" spans="1:25" s="3" customFormat="1" ht="66" customHeight="1">
      <c r="A5" s="573" t="s">
        <v>190</v>
      </c>
      <c r="B5" s="613" t="s">
        <v>178</v>
      </c>
      <c r="C5" s="613"/>
      <c r="D5" s="613"/>
      <c r="E5" s="613"/>
      <c r="F5" s="613"/>
      <c r="G5" s="613"/>
      <c r="H5" s="613" t="s">
        <v>124</v>
      </c>
      <c r="I5" s="613"/>
      <c r="J5" s="613"/>
      <c r="K5" s="613"/>
      <c r="L5" s="613"/>
      <c r="M5" s="613"/>
      <c r="N5" s="613" t="s">
        <v>125</v>
      </c>
      <c r="O5" s="613"/>
      <c r="P5" s="613"/>
      <c r="Q5" s="613"/>
      <c r="R5" s="613"/>
      <c r="S5" s="613"/>
      <c r="T5" s="613"/>
      <c r="U5" s="613"/>
      <c r="V5" s="613"/>
      <c r="W5" s="613"/>
      <c r="X5" s="613"/>
      <c r="Y5" s="613"/>
    </row>
    <row r="6" spans="1:26" ht="28.5" customHeight="1">
      <c r="A6" s="573"/>
      <c r="B6" s="627" t="s">
        <v>327</v>
      </c>
      <c r="C6" s="627"/>
      <c r="D6" s="627"/>
      <c r="E6" s="643" t="s">
        <v>191</v>
      </c>
      <c r="F6" s="643"/>
      <c r="G6" s="643"/>
      <c r="H6" s="627" t="s">
        <v>327</v>
      </c>
      <c r="I6" s="627"/>
      <c r="J6" s="627"/>
      <c r="K6" s="643" t="s">
        <v>191</v>
      </c>
      <c r="L6" s="643"/>
      <c r="M6" s="643"/>
      <c r="N6" s="627" t="s">
        <v>264</v>
      </c>
      <c r="O6" s="627"/>
      <c r="P6" s="627"/>
      <c r="Q6" s="643" t="s">
        <v>126</v>
      </c>
      <c r="R6" s="643"/>
      <c r="S6" s="643"/>
      <c r="T6" s="603" t="s">
        <v>127</v>
      </c>
      <c r="U6" s="603"/>
      <c r="V6" s="603"/>
      <c r="W6" s="643" t="s">
        <v>128</v>
      </c>
      <c r="X6" s="643"/>
      <c r="Y6" s="643"/>
      <c r="Z6" s="3"/>
    </row>
    <row r="7" spans="1:26" ht="17.25" customHeight="1">
      <c r="A7" s="28"/>
      <c r="B7" s="18">
        <v>2012</v>
      </c>
      <c r="C7" s="18">
        <v>2011</v>
      </c>
      <c r="D7" s="18">
        <v>2010</v>
      </c>
      <c r="E7" s="18">
        <v>2012</v>
      </c>
      <c r="F7" s="18">
        <v>2011</v>
      </c>
      <c r="G7" s="18">
        <v>2010</v>
      </c>
      <c r="H7" s="18">
        <v>2012</v>
      </c>
      <c r="I7" s="18">
        <v>2011</v>
      </c>
      <c r="J7" s="18">
        <v>2010</v>
      </c>
      <c r="K7" s="18">
        <v>2012</v>
      </c>
      <c r="L7" s="18">
        <v>2011</v>
      </c>
      <c r="M7" s="18">
        <v>2010</v>
      </c>
      <c r="N7" s="18">
        <v>2012</v>
      </c>
      <c r="O7" s="18">
        <v>2011</v>
      </c>
      <c r="P7" s="18">
        <v>2010</v>
      </c>
      <c r="Q7" s="18">
        <v>2012</v>
      </c>
      <c r="R7" s="18">
        <v>2011</v>
      </c>
      <c r="S7" s="18">
        <v>2010</v>
      </c>
      <c r="T7" s="18">
        <v>2012</v>
      </c>
      <c r="U7" s="18">
        <v>2011</v>
      </c>
      <c r="V7" s="18">
        <v>2010</v>
      </c>
      <c r="W7" s="18">
        <v>2012</v>
      </c>
      <c r="X7" s="18">
        <v>2011</v>
      </c>
      <c r="Y7" s="18">
        <v>2010</v>
      </c>
      <c r="Z7" s="3"/>
    </row>
    <row r="8" spans="1:27" s="5" customFormat="1" ht="19.5" customHeight="1">
      <c r="A8" s="19" t="s">
        <v>140</v>
      </c>
      <c r="B8" s="70">
        <v>124</v>
      </c>
      <c r="C8" s="70">
        <v>127</v>
      </c>
      <c r="D8" s="70">
        <v>130</v>
      </c>
      <c r="E8" s="71">
        <v>98</v>
      </c>
      <c r="F8" s="71">
        <v>99.219</v>
      </c>
      <c r="G8" s="71">
        <v>98.48</v>
      </c>
      <c r="H8" s="67">
        <v>5</v>
      </c>
      <c r="I8" s="67">
        <v>5</v>
      </c>
      <c r="J8" s="67">
        <v>6</v>
      </c>
      <c r="K8" s="71">
        <v>4</v>
      </c>
      <c r="L8" s="71">
        <v>3.906</v>
      </c>
      <c r="M8" s="71">
        <v>4.545454545454546</v>
      </c>
      <c r="N8" s="71">
        <v>71</v>
      </c>
      <c r="O8" s="71">
        <v>71.9</v>
      </c>
      <c r="P8" s="71">
        <v>73.87840909090905</v>
      </c>
      <c r="Q8" s="71">
        <v>39</v>
      </c>
      <c r="R8" s="71">
        <v>40.5</v>
      </c>
      <c r="S8" s="71">
        <v>42.86353100775194</v>
      </c>
      <c r="T8" s="71">
        <v>32</v>
      </c>
      <c r="U8" s="71">
        <v>31</v>
      </c>
      <c r="V8" s="71">
        <v>31.855288461538468</v>
      </c>
      <c r="W8" s="71">
        <v>2</v>
      </c>
      <c r="X8" s="71">
        <v>0.5</v>
      </c>
      <c r="Y8" s="71">
        <v>3.3902916666666667</v>
      </c>
      <c r="Z8" s="3"/>
      <c r="AA8" s="37"/>
    </row>
    <row r="9" spans="1:27" s="5" customFormat="1" ht="15" customHeight="1">
      <c r="A9" s="20" t="s">
        <v>141</v>
      </c>
      <c r="B9" s="72">
        <v>11</v>
      </c>
      <c r="C9" s="72">
        <v>11</v>
      </c>
      <c r="D9" s="72">
        <v>13</v>
      </c>
      <c r="E9" s="64">
        <v>92</v>
      </c>
      <c r="F9" s="64">
        <v>91.667</v>
      </c>
      <c r="G9" s="64">
        <v>92.85714285714286</v>
      </c>
      <c r="H9" s="73">
        <v>0</v>
      </c>
      <c r="I9" s="73">
        <v>0</v>
      </c>
      <c r="J9" s="73">
        <v>1</v>
      </c>
      <c r="K9" s="64">
        <v>0</v>
      </c>
      <c r="L9" s="64">
        <v>0</v>
      </c>
      <c r="M9" s="64">
        <v>7.142857142857142</v>
      </c>
      <c r="N9" s="64">
        <v>77</v>
      </c>
      <c r="O9" s="64">
        <v>79.4</v>
      </c>
      <c r="P9" s="64">
        <v>81.23167857142857</v>
      </c>
      <c r="Q9" s="64">
        <v>46</v>
      </c>
      <c r="R9" s="64">
        <v>43.3</v>
      </c>
      <c r="S9" s="64">
        <v>50.34639285714286</v>
      </c>
      <c r="T9" s="64">
        <v>31</v>
      </c>
      <c r="U9" s="64">
        <v>35.7</v>
      </c>
      <c r="V9" s="64">
        <v>28.02635714285714</v>
      </c>
      <c r="W9" s="64">
        <v>1</v>
      </c>
      <c r="X9" s="64">
        <v>0.5</v>
      </c>
      <c r="Y9" s="64">
        <v>6.670833333333333</v>
      </c>
      <c r="Z9" s="3"/>
      <c r="AA9" s="37"/>
    </row>
    <row r="10" spans="1:27" s="5" customFormat="1" ht="15" customHeight="1">
      <c r="A10" s="20" t="s">
        <v>192</v>
      </c>
      <c r="B10" s="72">
        <v>14</v>
      </c>
      <c r="C10" s="72">
        <v>14</v>
      </c>
      <c r="D10" s="72">
        <v>14</v>
      </c>
      <c r="E10" s="64">
        <v>100</v>
      </c>
      <c r="F10" s="64">
        <v>100</v>
      </c>
      <c r="G10" s="64">
        <v>82.35294117647058</v>
      </c>
      <c r="H10" s="73">
        <v>0</v>
      </c>
      <c r="I10" s="73">
        <v>0</v>
      </c>
      <c r="J10" s="73">
        <v>0</v>
      </c>
      <c r="K10" s="64">
        <v>0</v>
      </c>
      <c r="L10" s="64">
        <v>0</v>
      </c>
      <c r="M10" s="64">
        <v>0</v>
      </c>
      <c r="N10" s="64">
        <v>70</v>
      </c>
      <c r="O10" s="64">
        <v>69.392</v>
      </c>
      <c r="P10" s="64">
        <v>71.94207142857144</v>
      </c>
      <c r="Q10" s="64">
        <v>37</v>
      </c>
      <c r="R10" s="64">
        <v>36.733</v>
      </c>
      <c r="S10" s="64">
        <v>36.32314285714286</v>
      </c>
      <c r="T10" s="64">
        <v>33</v>
      </c>
      <c r="U10" s="64">
        <v>32.659</v>
      </c>
      <c r="V10" s="64">
        <v>35.618928571428576</v>
      </c>
      <c r="W10" s="64">
        <v>0</v>
      </c>
      <c r="X10" s="64">
        <v>0</v>
      </c>
      <c r="Y10" s="64">
        <v>0</v>
      </c>
      <c r="Z10" s="3"/>
      <c r="AA10" s="37"/>
    </row>
    <row r="11" spans="1:27" s="5" customFormat="1" ht="15" customHeight="1">
      <c r="A11" s="20" t="s">
        <v>193</v>
      </c>
      <c r="B11" s="72">
        <v>12</v>
      </c>
      <c r="C11" s="72">
        <v>12</v>
      </c>
      <c r="D11" s="72">
        <v>13</v>
      </c>
      <c r="E11" s="64">
        <v>100</v>
      </c>
      <c r="F11" s="64">
        <v>100</v>
      </c>
      <c r="G11" s="64">
        <v>100</v>
      </c>
      <c r="H11" s="73">
        <v>1</v>
      </c>
      <c r="I11" s="73">
        <v>1</v>
      </c>
      <c r="J11" s="73">
        <v>1</v>
      </c>
      <c r="K11" s="64">
        <v>8</v>
      </c>
      <c r="L11" s="64">
        <v>8.333</v>
      </c>
      <c r="M11" s="64">
        <v>7.6923076923076925</v>
      </c>
      <c r="N11" s="64">
        <v>78</v>
      </c>
      <c r="O11" s="64">
        <v>76.979</v>
      </c>
      <c r="P11" s="64">
        <v>80.20965384615384</v>
      </c>
      <c r="Q11" s="64">
        <v>50</v>
      </c>
      <c r="R11" s="64">
        <v>48.143</v>
      </c>
      <c r="S11" s="64">
        <v>46.9485</v>
      </c>
      <c r="T11" s="64">
        <v>28</v>
      </c>
      <c r="U11" s="64">
        <v>28.836</v>
      </c>
      <c r="V11" s="64">
        <v>36.03258333333333</v>
      </c>
      <c r="W11" s="64">
        <v>0</v>
      </c>
      <c r="X11" s="64">
        <v>0.004</v>
      </c>
      <c r="Y11" s="64">
        <v>0.004</v>
      </c>
      <c r="Z11" s="3"/>
      <c r="AA11" s="37"/>
    </row>
    <row r="12" spans="1:27" s="5" customFormat="1" ht="15" customHeight="1">
      <c r="A12" s="20" t="s">
        <v>142</v>
      </c>
      <c r="B12" s="72">
        <v>9</v>
      </c>
      <c r="C12" s="72">
        <v>9</v>
      </c>
      <c r="D12" s="72">
        <v>9</v>
      </c>
      <c r="E12" s="64">
        <v>100</v>
      </c>
      <c r="F12" s="64">
        <v>100</v>
      </c>
      <c r="G12" s="64">
        <v>100</v>
      </c>
      <c r="H12" s="73">
        <v>1</v>
      </c>
      <c r="I12" s="73">
        <v>1</v>
      </c>
      <c r="J12" s="73">
        <v>1</v>
      </c>
      <c r="K12" s="64">
        <v>11</v>
      </c>
      <c r="L12" s="64">
        <v>11.111</v>
      </c>
      <c r="M12" s="64">
        <v>11.11111111111111</v>
      </c>
      <c r="N12" s="64">
        <v>69</v>
      </c>
      <c r="O12" s="64">
        <v>70.391</v>
      </c>
      <c r="P12" s="64">
        <v>69.2928888888889</v>
      </c>
      <c r="Q12" s="64">
        <v>25</v>
      </c>
      <c r="R12" s="64">
        <v>23.498</v>
      </c>
      <c r="S12" s="64">
        <v>33.656444444444446</v>
      </c>
      <c r="T12" s="64">
        <v>43</v>
      </c>
      <c r="U12" s="64">
        <v>46.481</v>
      </c>
      <c r="V12" s="64">
        <v>35.60411111111111</v>
      </c>
      <c r="W12" s="64">
        <v>1</v>
      </c>
      <c r="X12" s="64">
        <v>0.4</v>
      </c>
      <c r="Y12" s="64">
        <v>0.09699999999999999</v>
      </c>
      <c r="Z12" s="3"/>
      <c r="AA12" s="37"/>
    </row>
    <row r="13" spans="1:27" s="5" customFormat="1" ht="15" customHeight="1">
      <c r="A13" s="20" t="s">
        <v>194</v>
      </c>
      <c r="B13" s="72">
        <v>12</v>
      </c>
      <c r="C13" s="72">
        <v>13</v>
      </c>
      <c r="D13" s="72">
        <v>13</v>
      </c>
      <c r="E13" s="64">
        <v>92</v>
      </c>
      <c r="F13" s="64">
        <v>100</v>
      </c>
      <c r="G13" s="64">
        <v>86.66666666666667</v>
      </c>
      <c r="H13" s="73">
        <v>1</v>
      </c>
      <c r="I13" s="73">
        <v>1</v>
      </c>
      <c r="J13" s="73">
        <v>1</v>
      </c>
      <c r="K13" s="64">
        <v>8</v>
      </c>
      <c r="L13" s="64">
        <v>7.692</v>
      </c>
      <c r="M13" s="64">
        <v>7.6923076923076925</v>
      </c>
      <c r="N13" s="64">
        <v>61</v>
      </c>
      <c r="O13" s="64">
        <v>63.877</v>
      </c>
      <c r="P13" s="64">
        <v>63.98961538461538</v>
      </c>
      <c r="Q13" s="64">
        <v>31</v>
      </c>
      <c r="R13" s="64">
        <v>33.381</v>
      </c>
      <c r="S13" s="64">
        <v>30.680076923076925</v>
      </c>
      <c r="T13" s="64">
        <v>32</v>
      </c>
      <c r="U13" s="64">
        <v>30.459</v>
      </c>
      <c r="V13" s="64">
        <v>33.309461538461534</v>
      </c>
      <c r="W13" s="64">
        <v>3</v>
      </c>
      <c r="X13" s="64">
        <v>0</v>
      </c>
      <c r="Y13" s="64">
        <v>0.001</v>
      </c>
      <c r="Z13" s="3"/>
      <c r="AA13" s="37"/>
    </row>
    <row r="14" spans="1:27" s="5" customFormat="1" ht="15" customHeight="1">
      <c r="A14" s="20" t="s">
        <v>143</v>
      </c>
      <c r="B14" s="72">
        <v>10</v>
      </c>
      <c r="C14" s="72">
        <v>11</v>
      </c>
      <c r="D14" s="72">
        <v>11</v>
      </c>
      <c r="E14" s="64">
        <v>100</v>
      </c>
      <c r="F14" s="64">
        <v>100</v>
      </c>
      <c r="G14" s="64">
        <v>84.61538461538461</v>
      </c>
      <c r="H14" s="73">
        <v>1</v>
      </c>
      <c r="I14" s="73">
        <v>1</v>
      </c>
      <c r="J14" s="73">
        <v>1</v>
      </c>
      <c r="K14" s="64">
        <v>10</v>
      </c>
      <c r="L14" s="64">
        <v>9.091</v>
      </c>
      <c r="M14" s="64">
        <v>9.090909090909092</v>
      </c>
      <c r="N14" s="64">
        <v>78</v>
      </c>
      <c r="O14" s="64">
        <v>75.347</v>
      </c>
      <c r="P14" s="64">
        <v>77.85754545454546</v>
      </c>
      <c r="Q14" s="64">
        <v>43</v>
      </c>
      <c r="R14" s="64">
        <v>42.257</v>
      </c>
      <c r="S14" s="64">
        <v>40.246545454545455</v>
      </c>
      <c r="T14" s="64">
        <v>35</v>
      </c>
      <c r="U14" s="64">
        <v>30.79</v>
      </c>
      <c r="V14" s="64">
        <v>35.67454545454545</v>
      </c>
      <c r="W14" s="64">
        <v>11</v>
      </c>
      <c r="X14" s="64">
        <v>2.3</v>
      </c>
      <c r="Y14" s="64">
        <v>10.650500000000001</v>
      </c>
      <c r="Z14" s="3"/>
      <c r="AA14" s="37"/>
    </row>
    <row r="15" spans="1:27" s="5" customFormat="1" ht="15" customHeight="1">
      <c r="A15" s="20" t="s">
        <v>195</v>
      </c>
      <c r="B15" s="72">
        <v>15</v>
      </c>
      <c r="C15" s="72">
        <v>15</v>
      </c>
      <c r="D15" s="72">
        <v>13</v>
      </c>
      <c r="E15" s="64">
        <v>100</v>
      </c>
      <c r="F15" s="64">
        <v>100</v>
      </c>
      <c r="G15" s="64">
        <v>100</v>
      </c>
      <c r="H15" s="73">
        <v>0</v>
      </c>
      <c r="I15" s="73">
        <v>0</v>
      </c>
      <c r="J15" s="73">
        <v>0</v>
      </c>
      <c r="K15" s="64">
        <v>0</v>
      </c>
      <c r="L15" s="64">
        <v>0</v>
      </c>
      <c r="M15" s="64">
        <v>0</v>
      </c>
      <c r="N15" s="64">
        <v>68</v>
      </c>
      <c r="O15" s="64">
        <v>73.739</v>
      </c>
      <c r="P15" s="64">
        <v>73.56592307692307</v>
      </c>
      <c r="Q15" s="64">
        <v>41</v>
      </c>
      <c r="R15" s="64">
        <v>46.3</v>
      </c>
      <c r="S15" s="64">
        <v>38.436749999999996</v>
      </c>
      <c r="T15" s="64">
        <v>29</v>
      </c>
      <c r="U15" s="64">
        <v>27</v>
      </c>
      <c r="V15" s="64">
        <v>37.78530769230769</v>
      </c>
      <c r="W15" s="64">
        <v>2</v>
      </c>
      <c r="X15" s="64">
        <v>0.4</v>
      </c>
      <c r="Y15" s="64">
        <v>1.3023333333333333</v>
      </c>
      <c r="Z15" s="3"/>
      <c r="AA15" s="37"/>
    </row>
    <row r="16" spans="1:27" s="5" customFormat="1" ht="15" customHeight="1">
      <c r="A16" s="20" t="s">
        <v>144</v>
      </c>
      <c r="B16" s="72">
        <v>14</v>
      </c>
      <c r="C16" s="72">
        <v>14</v>
      </c>
      <c r="D16" s="72">
        <v>15</v>
      </c>
      <c r="E16" s="64">
        <v>100</v>
      </c>
      <c r="F16" s="64">
        <v>100</v>
      </c>
      <c r="G16" s="64">
        <v>100</v>
      </c>
      <c r="H16" s="73">
        <v>1</v>
      </c>
      <c r="I16" s="73">
        <v>1</v>
      </c>
      <c r="J16" s="73">
        <v>1</v>
      </c>
      <c r="K16" s="64">
        <v>7</v>
      </c>
      <c r="L16" s="64">
        <v>7.143</v>
      </c>
      <c r="M16" s="64">
        <v>6.666666666666667</v>
      </c>
      <c r="N16" s="64">
        <v>62</v>
      </c>
      <c r="O16" s="64">
        <v>60.457</v>
      </c>
      <c r="P16" s="64">
        <v>66.66213333333333</v>
      </c>
      <c r="Q16" s="64">
        <v>26</v>
      </c>
      <c r="R16" s="64">
        <v>29.724</v>
      </c>
      <c r="S16" s="64">
        <v>42.59407142857143</v>
      </c>
      <c r="T16" s="64">
        <v>36</v>
      </c>
      <c r="U16" s="64">
        <v>29.389</v>
      </c>
      <c r="V16" s="64">
        <v>26.015600000000003</v>
      </c>
      <c r="W16" s="64">
        <v>2</v>
      </c>
      <c r="X16" s="64">
        <v>1.3</v>
      </c>
      <c r="Y16" s="64">
        <v>2.6762</v>
      </c>
      <c r="Z16" s="3"/>
      <c r="AA16" s="37"/>
    </row>
    <row r="17" spans="1:27" s="5" customFormat="1" ht="15" customHeight="1">
      <c r="A17" s="20" t="s">
        <v>145</v>
      </c>
      <c r="B17" s="72">
        <v>5</v>
      </c>
      <c r="C17" s="72">
        <v>5</v>
      </c>
      <c r="D17" s="72">
        <v>5</v>
      </c>
      <c r="E17" s="64">
        <v>100</v>
      </c>
      <c r="F17" s="64">
        <v>100</v>
      </c>
      <c r="G17" s="64">
        <v>71.42857142857143</v>
      </c>
      <c r="H17" s="73">
        <v>0</v>
      </c>
      <c r="I17" s="73">
        <v>0</v>
      </c>
      <c r="J17" s="73">
        <v>0</v>
      </c>
      <c r="K17" s="64">
        <v>0</v>
      </c>
      <c r="L17" s="64">
        <v>0</v>
      </c>
      <c r="M17" s="64">
        <v>0</v>
      </c>
      <c r="N17" s="64">
        <v>69</v>
      </c>
      <c r="O17" s="64">
        <v>75.334</v>
      </c>
      <c r="P17" s="64">
        <v>68.7136</v>
      </c>
      <c r="Q17" s="64">
        <v>24</v>
      </c>
      <c r="R17" s="64">
        <v>42.807</v>
      </c>
      <c r="S17" s="64">
        <v>41.468500000000006</v>
      </c>
      <c r="T17" s="64">
        <v>44</v>
      </c>
      <c r="U17" s="64">
        <v>32.5</v>
      </c>
      <c r="V17" s="64">
        <v>26.7543</v>
      </c>
      <c r="W17" s="64">
        <v>0</v>
      </c>
      <c r="X17" s="64">
        <v>0.1</v>
      </c>
      <c r="Y17" s="64">
        <v>1.227</v>
      </c>
      <c r="Z17" s="3"/>
      <c r="AA17" s="37"/>
    </row>
    <row r="18" spans="1:27" s="5" customFormat="1" ht="15" customHeight="1">
      <c r="A18" s="20" t="s">
        <v>196</v>
      </c>
      <c r="B18" s="72">
        <v>22</v>
      </c>
      <c r="C18" s="72">
        <v>23</v>
      </c>
      <c r="D18" s="72">
        <v>24</v>
      </c>
      <c r="E18" s="64">
        <v>100</v>
      </c>
      <c r="F18" s="64">
        <v>100</v>
      </c>
      <c r="G18" s="64">
        <v>92.3076923076923</v>
      </c>
      <c r="H18" s="73">
        <v>0</v>
      </c>
      <c r="I18" s="73">
        <v>0</v>
      </c>
      <c r="J18" s="73">
        <v>0</v>
      </c>
      <c r="K18" s="64">
        <v>0</v>
      </c>
      <c r="L18" s="64">
        <v>0</v>
      </c>
      <c r="M18" s="64">
        <v>0</v>
      </c>
      <c r="N18" s="64">
        <v>76</v>
      </c>
      <c r="O18" s="64">
        <v>75.85</v>
      </c>
      <c r="P18" s="64">
        <v>78.12004</v>
      </c>
      <c r="Q18" s="64">
        <v>49</v>
      </c>
      <c r="R18" s="64">
        <v>49.583</v>
      </c>
      <c r="S18" s="64">
        <v>54.01375</v>
      </c>
      <c r="T18" s="64">
        <v>27</v>
      </c>
      <c r="U18" s="64">
        <v>26.3</v>
      </c>
      <c r="V18" s="64">
        <v>27.361166666666673</v>
      </c>
      <c r="W18" s="64">
        <v>0</v>
      </c>
      <c r="X18" s="64">
        <v>0.007</v>
      </c>
      <c r="Y18" s="64">
        <v>0.003</v>
      </c>
      <c r="Z18" s="3"/>
      <c r="AA18" s="37"/>
    </row>
    <row r="19" spans="1:27" s="5" customFormat="1" ht="19.5" customHeight="1">
      <c r="A19" s="21" t="s">
        <v>146</v>
      </c>
      <c r="B19" s="74">
        <v>18</v>
      </c>
      <c r="C19" s="74">
        <v>20</v>
      </c>
      <c r="D19" s="74">
        <v>20</v>
      </c>
      <c r="E19" s="66">
        <v>90</v>
      </c>
      <c r="F19" s="66">
        <v>90.909</v>
      </c>
      <c r="G19" s="66">
        <v>95.23</v>
      </c>
      <c r="H19" s="65">
        <v>0</v>
      </c>
      <c r="I19" s="65">
        <v>0</v>
      </c>
      <c r="J19" s="65">
        <v>0</v>
      </c>
      <c r="K19" s="66">
        <v>0</v>
      </c>
      <c r="L19" s="66">
        <v>0</v>
      </c>
      <c r="M19" s="66">
        <v>0</v>
      </c>
      <c r="N19" s="66">
        <v>72</v>
      </c>
      <c r="O19" s="66">
        <v>79.236</v>
      </c>
      <c r="P19" s="66">
        <v>74.14399999999999</v>
      </c>
      <c r="Q19" s="66">
        <v>37</v>
      </c>
      <c r="R19" s="66">
        <v>52.436</v>
      </c>
      <c r="S19" s="66">
        <v>39.83261904761905</v>
      </c>
      <c r="T19" s="66">
        <v>35</v>
      </c>
      <c r="U19" s="66">
        <v>24.9</v>
      </c>
      <c r="V19" s="66">
        <v>35.45621052631579</v>
      </c>
      <c r="W19" s="66">
        <v>6</v>
      </c>
      <c r="X19" s="66">
        <v>1.9</v>
      </c>
      <c r="Y19" s="66">
        <v>7.811833333333335</v>
      </c>
      <c r="Z19" s="3"/>
      <c r="AA19" s="37"/>
    </row>
    <row r="20" spans="1:27" s="5" customFormat="1" ht="15" customHeight="1">
      <c r="A20" s="20" t="s">
        <v>197</v>
      </c>
      <c r="B20" s="72">
        <v>8</v>
      </c>
      <c r="C20" s="72">
        <v>9</v>
      </c>
      <c r="D20" s="72">
        <v>7</v>
      </c>
      <c r="E20" s="64">
        <v>80</v>
      </c>
      <c r="F20" s="64">
        <v>81.818</v>
      </c>
      <c r="G20" s="64">
        <v>90.9090909090909</v>
      </c>
      <c r="H20" s="73">
        <v>0</v>
      </c>
      <c r="I20" s="73">
        <v>0</v>
      </c>
      <c r="J20" s="73">
        <v>0</v>
      </c>
      <c r="K20" s="64">
        <v>0</v>
      </c>
      <c r="L20" s="64">
        <v>0</v>
      </c>
      <c r="M20" s="64">
        <v>0</v>
      </c>
      <c r="N20" s="64">
        <v>70</v>
      </c>
      <c r="O20" s="64">
        <v>79.341</v>
      </c>
      <c r="P20" s="64">
        <v>71.424</v>
      </c>
      <c r="Q20" s="64">
        <v>27</v>
      </c>
      <c r="R20" s="64">
        <v>47.483</v>
      </c>
      <c r="S20" s="64">
        <v>24.553625000000004</v>
      </c>
      <c r="T20" s="64">
        <v>39</v>
      </c>
      <c r="U20" s="64">
        <v>28.1</v>
      </c>
      <c r="V20" s="64">
        <v>41.0205</v>
      </c>
      <c r="W20" s="64">
        <v>6</v>
      </c>
      <c r="X20" s="64">
        <v>3.8</v>
      </c>
      <c r="Y20" s="64">
        <v>9.359800000000002</v>
      </c>
      <c r="Z20" s="3"/>
      <c r="AA20" s="37"/>
    </row>
    <row r="21" spans="1:27" s="5" customFormat="1" ht="15" customHeight="1">
      <c r="A21" s="20" t="s">
        <v>147</v>
      </c>
      <c r="B21" s="72">
        <v>2</v>
      </c>
      <c r="C21" s="72">
        <v>2</v>
      </c>
      <c r="D21" s="72">
        <v>2</v>
      </c>
      <c r="E21" s="64">
        <v>100</v>
      </c>
      <c r="F21" s="64">
        <v>100</v>
      </c>
      <c r="G21" s="64">
        <v>77.77777777777779</v>
      </c>
      <c r="H21" s="73">
        <v>0</v>
      </c>
      <c r="I21" s="73">
        <v>0</v>
      </c>
      <c r="J21" s="73">
        <v>0</v>
      </c>
      <c r="K21" s="64">
        <v>0</v>
      </c>
      <c r="L21" s="64">
        <v>0</v>
      </c>
      <c r="M21" s="64">
        <v>0</v>
      </c>
      <c r="N21" s="64">
        <v>78</v>
      </c>
      <c r="O21" s="64">
        <v>78.737</v>
      </c>
      <c r="P21" s="64">
        <v>78.941</v>
      </c>
      <c r="Q21" s="64">
        <v>34</v>
      </c>
      <c r="R21" s="64">
        <v>33.555</v>
      </c>
      <c r="S21" s="64">
        <v>33.6525</v>
      </c>
      <c r="T21" s="64">
        <v>45</v>
      </c>
      <c r="U21" s="64">
        <v>45.182</v>
      </c>
      <c r="V21" s="64">
        <v>45.2885</v>
      </c>
      <c r="W21" s="64">
        <v>0</v>
      </c>
      <c r="X21" s="64">
        <v>0</v>
      </c>
      <c r="Y21" s="64">
        <v>0</v>
      </c>
      <c r="Z21" s="3"/>
      <c r="AA21" s="37"/>
    </row>
    <row r="22" spans="1:27" s="5" customFormat="1" ht="15" customHeight="1">
      <c r="A22" s="20" t="s">
        <v>198</v>
      </c>
      <c r="B22" s="72">
        <v>8</v>
      </c>
      <c r="C22" s="72">
        <v>9</v>
      </c>
      <c r="D22" s="72">
        <v>11</v>
      </c>
      <c r="E22" s="64">
        <v>100</v>
      </c>
      <c r="F22" s="64">
        <v>100</v>
      </c>
      <c r="G22" s="64">
        <v>100</v>
      </c>
      <c r="H22" s="73">
        <v>0</v>
      </c>
      <c r="I22" s="73">
        <v>0</v>
      </c>
      <c r="J22" s="73">
        <v>0</v>
      </c>
      <c r="K22" s="64">
        <v>0</v>
      </c>
      <c r="L22" s="64">
        <v>0</v>
      </c>
      <c r="M22" s="64">
        <v>0</v>
      </c>
      <c r="N22" s="64">
        <v>73</v>
      </c>
      <c r="O22" s="64">
        <v>79.217</v>
      </c>
      <c r="P22" s="64">
        <v>75.25</v>
      </c>
      <c r="Q22" s="64">
        <v>49</v>
      </c>
      <c r="R22" s="64">
        <v>62.685</v>
      </c>
      <c r="S22" s="64">
        <v>52.06827272727273</v>
      </c>
      <c r="T22" s="64">
        <v>28</v>
      </c>
      <c r="U22" s="64">
        <v>16.5</v>
      </c>
      <c r="V22" s="64">
        <v>28.325222222222223</v>
      </c>
      <c r="W22" s="64">
        <v>0</v>
      </c>
      <c r="X22" s="64">
        <v>0</v>
      </c>
      <c r="Y22" s="64">
        <v>0.072</v>
      </c>
      <c r="Z22" s="3"/>
      <c r="AA22" s="37"/>
    </row>
    <row r="23" spans="1:27" s="5" customFormat="1" ht="19.5" customHeight="1">
      <c r="A23" s="22" t="s">
        <v>199</v>
      </c>
      <c r="B23" s="75">
        <v>142</v>
      </c>
      <c r="C23" s="75">
        <v>147</v>
      </c>
      <c r="D23" s="75">
        <v>150</v>
      </c>
      <c r="E23" s="76">
        <v>97</v>
      </c>
      <c r="F23" s="76">
        <v>98</v>
      </c>
      <c r="G23" s="76">
        <v>100</v>
      </c>
      <c r="H23" s="77">
        <v>5</v>
      </c>
      <c r="I23" s="77">
        <v>5</v>
      </c>
      <c r="J23" s="77">
        <v>6</v>
      </c>
      <c r="K23" s="76">
        <v>3</v>
      </c>
      <c r="L23" s="76">
        <v>3.333</v>
      </c>
      <c r="M23" s="76">
        <v>3.9215686274509802</v>
      </c>
      <c r="N23" s="76">
        <v>71</v>
      </c>
      <c r="O23" s="76">
        <v>73.025</v>
      </c>
      <c r="P23" s="76">
        <v>73.91486274509799</v>
      </c>
      <c r="Q23" s="76">
        <v>38</v>
      </c>
      <c r="R23" s="76">
        <v>42.3</v>
      </c>
      <c r="S23" s="76">
        <v>42.43920333333333</v>
      </c>
      <c r="T23" s="76">
        <v>33</v>
      </c>
      <c r="U23" s="76">
        <v>30.1</v>
      </c>
      <c r="V23" s="76">
        <v>32.31446644295303</v>
      </c>
      <c r="W23" s="76">
        <v>3</v>
      </c>
      <c r="X23" s="76">
        <v>0.7</v>
      </c>
      <c r="Y23" s="76">
        <v>4.274599999999999</v>
      </c>
      <c r="Z23" s="3"/>
      <c r="AA23" s="37"/>
    </row>
    <row r="24" spans="1:26" s="5" customFormat="1" ht="19.5" customHeight="1">
      <c r="A24" s="23" t="s">
        <v>150</v>
      </c>
      <c r="B24" s="78"/>
      <c r="C24" s="78"/>
      <c r="D24" s="78"/>
      <c r="E24" s="79"/>
      <c r="F24" s="79"/>
      <c r="G24" s="79"/>
      <c r="I24" s="80"/>
      <c r="J24" s="80"/>
      <c r="K24" s="79"/>
      <c r="L24" s="79"/>
      <c r="M24" s="79"/>
      <c r="O24" s="79"/>
      <c r="P24" s="79"/>
      <c r="Q24" s="79"/>
      <c r="R24" s="79"/>
      <c r="S24" s="79"/>
      <c r="T24" s="79"/>
      <c r="U24" s="79"/>
      <c r="V24" s="79"/>
      <c r="X24" s="79"/>
      <c r="Y24" s="79"/>
      <c r="Z24" s="3"/>
    </row>
    <row r="25" spans="1:26" s="5" customFormat="1" ht="15" customHeight="1">
      <c r="A25" s="20" t="s">
        <v>200</v>
      </c>
      <c r="B25" s="72">
        <v>34</v>
      </c>
      <c r="C25" s="72">
        <v>34</v>
      </c>
      <c r="D25" s="72">
        <v>34</v>
      </c>
      <c r="E25" s="64">
        <v>97</v>
      </c>
      <c r="F25" s="64">
        <v>97.143</v>
      </c>
      <c r="G25" s="64">
        <v>97.059</v>
      </c>
      <c r="H25" s="73">
        <v>2</v>
      </c>
      <c r="I25" s="73">
        <v>2</v>
      </c>
      <c r="J25" s="73">
        <v>2</v>
      </c>
      <c r="K25" s="64">
        <v>6</v>
      </c>
      <c r="L25" s="64">
        <v>5.714</v>
      </c>
      <c r="M25" s="64">
        <v>5.714285714285714</v>
      </c>
      <c r="N25" s="64">
        <v>0</v>
      </c>
      <c r="O25" s="64">
        <v>72.912</v>
      </c>
      <c r="P25" s="64">
        <v>71.54679999999999</v>
      </c>
      <c r="Q25" s="64">
        <v>0</v>
      </c>
      <c r="R25" s="64">
        <v>29.776</v>
      </c>
      <c r="S25" s="64">
        <v>25.777294117647052</v>
      </c>
      <c r="T25" s="64">
        <v>0</v>
      </c>
      <c r="U25" s="64">
        <v>41.8</v>
      </c>
      <c r="V25" s="64">
        <v>43.93679999999999</v>
      </c>
      <c r="W25" s="64">
        <v>0</v>
      </c>
      <c r="X25" s="64">
        <v>1.4</v>
      </c>
      <c r="Y25" s="64">
        <v>5.289529411764706</v>
      </c>
      <c r="Z25" s="3"/>
    </row>
    <row r="26" spans="1:26" s="5" customFormat="1" ht="15" customHeight="1">
      <c r="A26" s="20" t="s">
        <v>201</v>
      </c>
      <c r="B26" s="72"/>
      <c r="C26" s="72"/>
      <c r="D26" s="72"/>
      <c r="E26" s="64"/>
      <c r="F26" s="64"/>
      <c r="G26" s="64"/>
      <c r="H26" s="73"/>
      <c r="I26" s="73"/>
      <c r="J26" s="73"/>
      <c r="K26" s="64"/>
      <c r="L26" s="64"/>
      <c r="M26" s="64"/>
      <c r="N26" s="64"/>
      <c r="O26" s="64"/>
      <c r="P26" s="64"/>
      <c r="Q26" s="64"/>
      <c r="R26" s="64"/>
      <c r="S26" s="64"/>
      <c r="T26" s="64"/>
      <c r="U26" s="64"/>
      <c r="V26" s="64"/>
      <c r="W26" s="64"/>
      <c r="X26" s="64"/>
      <c r="Y26" s="64"/>
      <c r="Z26" s="3"/>
    </row>
    <row r="27" spans="1:26" s="5" customFormat="1" ht="15" customHeight="1">
      <c r="A27" s="24" t="s">
        <v>151</v>
      </c>
      <c r="B27" s="72">
        <v>10</v>
      </c>
      <c r="C27" s="72">
        <v>10</v>
      </c>
      <c r="D27" s="72">
        <v>14</v>
      </c>
      <c r="E27" s="64">
        <v>100</v>
      </c>
      <c r="F27" s="64">
        <v>100</v>
      </c>
      <c r="G27" s="64">
        <v>100</v>
      </c>
      <c r="H27" s="73">
        <v>0</v>
      </c>
      <c r="I27" s="73">
        <v>0</v>
      </c>
      <c r="J27" s="73">
        <v>0</v>
      </c>
      <c r="K27" s="64">
        <v>0</v>
      </c>
      <c r="L27" s="64">
        <v>0</v>
      </c>
      <c r="M27" s="64">
        <v>0</v>
      </c>
      <c r="N27" s="64">
        <v>77</v>
      </c>
      <c r="O27" s="64">
        <v>79.999</v>
      </c>
      <c r="P27" s="64">
        <v>80.29153571428571</v>
      </c>
      <c r="Q27" s="64">
        <v>38</v>
      </c>
      <c r="R27" s="64">
        <v>50.664</v>
      </c>
      <c r="S27" s="64">
        <v>43.579785714285705</v>
      </c>
      <c r="T27" s="64">
        <v>39</v>
      </c>
      <c r="U27" s="64">
        <v>26.8</v>
      </c>
      <c r="V27" s="64">
        <v>34.86017857142858</v>
      </c>
      <c r="W27" s="64">
        <v>0</v>
      </c>
      <c r="X27" s="64">
        <v>2.6</v>
      </c>
      <c r="Y27" s="64">
        <v>8.640666666666666</v>
      </c>
      <c r="Z27" s="3"/>
    </row>
    <row r="28" spans="1:26" s="5" customFormat="1" ht="15" customHeight="1">
      <c r="A28" s="24" t="s">
        <v>152</v>
      </c>
      <c r="B28" s="72">
        <v>11</v>
      </c>
      <c r="C28" s="72">
        <v>15</v>
      </c>
      <c r="D28" s="72">
        <v>15</v>
      </c>
      <c r="E28" s="64">
        <v>100</v>
      </c>
      <c r="F28" s="64">
        <v>100</v>
      </c>
      <c r="G28" s="64">
        <v>93.33333333333333</v>
      </c>
      <c r="H28" s="73">
        <v>0</v>
      </c>
      <c r="I28" s="73">
        <v>1</v>
      </c>
      <c r="J28" s="73">
        <v>2</v>
      </c>
      <c r="K28" s="64">
        <v>0</v>
      </c>
      <c r="L28" s="64">
        <v>6.667</v>
      </c>
      <c r="M28" s="64">
        <v>13.333333333333334</v>
      </c>
      <c r="N28" s="64">
        <v>77</v>
      </c>
      <c r="O28" s="64">
        <v>75.391</v>
      </c>
      <c r="P28" s="64">
        <v>74.52926666666667</v>
      </c>
      <c r="Q28" s="64">
        <v>38</v>
      </c>
      <c r="R28" s="64">
        <v>38.645</v>
      </c>
      <c r="S28" s="64">
        <v>41.49153333333334</v>
      </c>
      <c r="T28" s="64">
        <v>38</v>
      </c>
      <c r="U28" s="64">
        <v>35.871</v>
      </c>
      <c r="V28" s="64">
        <v>33.035066666666665</v>
      </c>
      <c r="W28" s="64">
        <v>2</v>
      </c>
      <c r="X28" s="64">
        <v>0.9</v>
      </c>
      <c r="Y28" s="64">
        <v>0.04</v>
      </c>
      <c r="Z28" s="3"/>
    </row>
    <row r="29" spans="1:26" s="5" customFormat="1" ht="15" customHeight="1">
      <c r="A29" s="24" t="s">
        <v>153</v>
      </c>
      <c r="B29" s="72">
        <v>12</v>
      </c>
      <c r="C29" s="72">
        <v>12</v>
      </c>
      <c r="D29" s="72">
        <v>17</v>
      </c>
      <c r="E29" s="64">
        <v>92</v>
      </c>
      <c r="F29" s="64">
        <v>92.308</v>
      </c>
      <c r="G29" s="64">
        <v>100</v>
      </c>
      <c r="H29" s="73">
        <v>3</v>
      </c>
      <c r="I29" s="73">
        <v>1</v>
      </c>
      <c r="J29" s="73">
        <v>0</v>
      </c>
      <c r="K29" s="64">
        <v>23</v>
      </c>
      <c r="L29" s="64">
        <v>7.692</v>
      </c>
      <c r="M29" s="64">
        <v>0</v>
      </c>
      <c r="N29" s="64">
        <v>73</v>
      </c>
      <c r="O29" s="64">
        <v>73.582</v>
      </c>
      <c r="P29" s="64">
        <v>74.04100000000003</v>
      </c>
      <c r="Q29" s="64">
        <v>44</v>
      </c>
      <c r="R29" s="64">
        <v>33.649</v>
      </c>
      <c r="S29" s="64">
        <v>43.72817647058824</v>
      </c>
      <c r="T29" s="64">
        <v>29</v>
      </c>
      <c r="U29" s="64">
        <v>39.931</v>
      </c>
      <c r="V29" s="64">
        <v>30.218058823529404</v>
      </c>
      <c r="W29" s="64">
        <v>0</v>
      </c>
      <c r="X29" s="64">
        <v>0.027</v>
      </c>
      <c r="Y29" s="64">
        <v>0.8055</v>
      </c>
      <c r="Z29" s="3"/>
    </row>
    <row r="30" spans="1:26" s="5" customFormat="1" ht="15" customHeight="1">
      <c r="A30" s="24" t="s">
        <v>154</v>
      </c>
      <c r="B30" s="72">
        <v>75</v>
      </c>
      <c r="C30" s="72">
        <v>76</v>
      </c>
      <c r="D30" s="72">
        <v>70</v>
      </c>
      <c r="E30" s="64">
        <v>97</v>
      </c>
      <c r="F30" s="64">
        <v>98.701</v>
      </c>
      <c r="G30" s="64">
        <v>62.96296296296296</v>
      </c>
      <c r="H30" s="73">
        <v>0</v>
      </c>
      <c r="I30" s="73">
        <v>1</v>
      </c>
      <c r="J30" s="73">
        <v>2</v>
      </c>
      <c r="K30" s="64">
        <v>0</v>
      </c>
      <c r="L30" s="64">
        <v>1.299</v>
      </c>
      <c r="M30" s="64">
        <v>2.7777777777777777</v>
      </c>
      <c r="N30" s="64">
        <v>70</v>
      </c>
      <c r="O30" s="64">
        <v>71.615</v>
      </c>
      <c r="P30" s="64">
        <v>73.66831250000001</v>
      </c>
      <c r="Q30" s="64">
        <v>44</v>
      </c>
      <c r="R30" s="64">
        <v>49.1</v>
      </c>
      <c r="S30" s="64">
        <v>50.19404999999999</v>
      </c>
      <c r="T30" s="64">
        <v>27</v>
      </c>
      <c r="U30" s="64">
        <v>22.3</v>
      </c>
      <c r="V30" s="64">
        <v>26.173411764705882</v>
      </c>
      <c r="W30" s="64">
        <v>1</v>
      </c>
      <c r="X30" s="64">
        <v>0.2</v>
      </c>
      <c r="Y30" s="64">
        <v>1.5347142857142857</v>
      </c>
      <c r="Z30" s="3"/>
    </row>
    <row r="31" spans="1:26" s="5" customFormat="1" ht="19.5" customHeight="1">
      <c r="A31" s="22" t="s">
        <v>199</v>
      </c>
      <c r="B31" s="81">
        <v>142</v>
      </c>
      <c r="C31" s="81">
        <v>147</v>
      </c>
      <c r="D31" s="81">
        <v>150</v>
      </c>
      <c r="E31" s="68">
        <v>97</v>
      </c>
      <c r="F31" s="68">
        <v>98</v>
      </c>
      <c r="G31" s="68">
        <v>98.59154929577466</v>
      </c>
      <c r="H31" s="82">
        <v>5</v>
      </c>
      <c r="I31" s="82">
        <v>5</v>
      </c>
      <c r="J31" s="82">
        <v>6</v>
      </c>
      <c r="K31" s="68">
        <v>3</v>
      </c>
      <c r="L31" s="68">
        <v>3.333</v>
      </c>
      <c r="M31" s="68">
        <v>3.9215686274509802</v>
      </c>
      <c r="N31" s="68">
        <v>71</v>
      </c>
      <c r="O31" s="68">
        <v>73.025</v>
      </c>
      <c r="P31" s="68">
        <v>73.91486274509802</v>
      </c>
      <c r="Q31" s="68">
        <v>38</v>
      </c>
      <c r="R31" s="68">
        <v>42.3</v>
      </c>
      <c r="S31" s="68">
        <v>42.439203333333325</v>
      </c>
      <c r="T31" s="68">
        <v>33</v>
      </c>
      <c r="U31" s="68">
        <v>30.1</v>
      </c>
      <c r="V31" s="68">
        <v>32.314466442953034</v>
      </c>
      <c r="W31" s="68">
        <v>3</v>
      </c>
      <c r="X31" s="68">
        <v>0.7</v>
      </c>
      <c r="Y31" s="68">
        <v>4.2746</v>
      </c>
      <c r="Z31" s="3"/>
    </row>
    <row r="32" spans="1:26" ht="11.25">
      <c r="A32" s="1" t="s">
        <v>272</v>
      </c>
      <c r="C32" s="25"/>
      <c r="G32" s="6"/>
      <c r="H32" s="6"/>
      <c r="I32" s="6"/>
      <c r="J32" s="1"/>
      <c r="K32" s="1"/>
      <c r="L32" s="25"/>
      <c r="M32" s="25"/>
      <c r="Z32" s="3"/>
    </row>
    <row r="33" spans="1:13" ht="11.25">
      <c r="A33" s="32"/>
      <c r="C33" s="6"/>
      <c r="E33" s="9"/>
      <c r="F33" s="9"/>
      <c r="G33" s="6"/>
      <c r="H33" s="6"/>
      <c r="J33" s="1"/>
      <c r="K33" s="1"/>
      <c r="L33" s="1"/>
      <c r="M33" s="1"/>
    </row>
    <row r="34" spans="1:18" ht="11.25">
      <c r="A34" s="7"/>
      <c r="B34" s="7"/>
      <c r="C34" s="7"/>
      <c r="R34" s="16"/>
    </row>
    <row r="35" spans="1:25" ht="11.25">
      <c r="A35" s="7"/>
      <c r="B35" s="59"/>
      <c r="C35" s="59"/>
      <c r="D35" s="59"/>
      <c r="E35" s="59"/>
      <c r="F35" s="59"/>
      <c r="G35" s="59"/>
      <c r="H35" s="59"/>
      <c r="I35" s="59"/>
      <c r="J35" s="59"/>
      <c r="K35" s="59"/>
      <c r="L35" s="59"/>
      <c r="M35" s="59"/>
      <c r="N35" s="59"/>
      <c r="O35" s="59"/>
      <c r="P35" s="59"/>
      <c r="Q35" s="59"/>
      <c r="R35" s="59"/>
      <c r="S35" s="59"/>
      <c r="T35" s="59"/>
      <c r="U35" s="59"/>
      <c r="V35" s="59"/>
      <c r="W35" s="59"/>
      <c r="X35" s="59"/>
      <c r="Y35" s="59"/>
    </row>
    <row r="36" spans="2:25" ht="11.25">
      <c r="B36" s="31"/>
      <c r="C36" s="31"/>
      <c r="D36" s="31"/>
      <c r="E36" s="31"/>
      <c r="F36" s="31"/>
      <c r="G36" s="31"/>
      <c r="H36" s="31"/>
      <c r="I36" s="31"/>
      <c r="J36" s="31"/>
      <c r="K36" s="31"/>
      <c r="L36" s="31"/>
      <c r="M36" s="31"/>
      <c r="N36" s="31"/>
      <c r="O36" s="31"/>
      <c r="P36" s="31"/>
      <c r="Q36" s="31"/>
      <c r="R36" s="31"/>
      <c r="S36" s="31"/>
      <c r="T36" s="31"/>
      <c r="U36" s="31"/>
      <c r="V36" s="31"/>
      <c r="W36" s="31"/>
      <c r="X36" s="31"/>
      <c r="Y36" s="31"/>
    </row>
    <row r="37" ht="11.25">
      <c r="F37" s="57"/>
    </row>
  </sheetData>
  <sheetProtection/>
  <mergeCells count="13">
    <mergeCell ref="H5:M5"/>
    <mergeCell ref="B5:G5"/>
    <mergeCell ref="N5:Y5"/>
    <mergeCell ref="N6:P6"/>
    <mergeCell ref="Q6:S6"/>
    <mergeCell ref="T6:V6"/>
    <mergeCell ref="W6:Y6"/>
    <mergeCell ref="A2:I2"/>
    <mergeCell ref="A5:A6"/>
    <mergeCell ref="B6:D6"/>
    <mergeCell ref="E6:G6"/>
    <mergeCell ref="H6:J6"/>
    <mergeCell ref="K6:M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4.xml><?xml version="1.0" encoding="utf-8"?>
<worksheet xmlns="http://schemas.openxmlformats.org/spreadsheetml/2006/main" xmlns:r="http://schemas.openxmlformats.org/officeDocument/2006/relationships">
  <dimension ref="A1:P39"/>
  <sheetViews>
    <sheetView showGridLines="0" zoomScaleSheetLayoutView="100" zoomScalePageLayoutView="0" workbookViewId="0" topLeftCell="A1">
      <selection activeCell="A1" sqref="A1"/>
    </sheetView>
  </sheetViews>
  <sheetFormatPr defaultColWidth="11.421875" defaultRowHeight="12.75"/>
  <cols>
    <col min="1" max="1" width="60.7109375" style="1" customWidth="1"/>
    <col min="2" max="13" width="7.7109375" style="1" customWidth="1"/>
    <col min="14" max="16384" width="11.421875" style="1" customWidth="1"/>
  </cols>
  <sheetData>
    <row r="1" spans="4:13" ht="17.25" customHeight="1">
      <c r="D1" s="9"/>
      <c r="E1" s="9"/>
      <c r="F1" s="9"/>
      <c r="G1" s="8"/>
      <c r="H1" s="8"/>
      <c r="I1" s="8"/>
      <c r="J1" s="8"/>
      <c r="K1" s="8"/>
      <c r="L1" s="8"/>
      <c r="M1" s="8"/>
    </row>
    <row r="2" spans="1:13" s="17" customFormat="1" ht="13.5">
      <c r="A2" s="557"/>
      <c r="B2" s="557"/>
      <c r="C2" s="557"/>
      <c r="D2" s="557"/>
      <c r="E2" s="557"/>
      <c r="F2" s="557"/>
      <c r="G2" s="557"/>
      <c r="H2" s="557"/>
      <c r="I2" s="557"/>
      <c r="J2" s="406"/>
      <c r="K2" s="406"/>
      <c r="L2" s="406"/>
      <c r="M2" s="406"/>
    </row>
    <row r="3" spans="1:13" s="17" customFormat="1" ht="13.5" customHeight="1">
      <c r="A3" s="558" t="s">
        <v>421</v>
      </c>
      <c r="B3" s="558"/>
      <c r="C3" s="558"/>
      <c r="D3" s="558"/>
      <c r="E3" s="558"/>
      <c r="F3" s="558"/>
      <c r="G3" s="558"/>
      <c r="H3" s="558"/>
      <c r="I3" s="558"/>
      <c r="J3" s="156"/>
      <c r="K3" s="156"/>
      <c r="L3" s="407"/>
      <c r="M3" s="13" t="s">
        <v>313</v>
      </c>
    </row>
    <row r="4" spans="1:13" s="17" customFormat="1" ht="13.5">
      <c r="A4" s="408"/>
      <c r="B4" s="408"/>
      <c r="C4" s="408"/>
      <c r="D4" s="408"/>
      <c r="E4" s="408"/>
      <c r="F4" s="408"/>
      <c r="G4" s="408"/>
      <c r="H4" s="408"/>
      <c r="I4" s="408"/>
      <c r="J4" s="408"/>
      <c r="K4" s="408"/>
      <c r="L4" s="408"/>
      <c r="M4" s="408"/>
    </row>
    <row r="5" spans="1:13" ht="12.75" customHeight="1">
      <c r="A5" s="564" t="s">
        <v>190</v>
      </c>
      <c r="B5" s="562" t="s">
        <v>314</v>
      </c>
      <c r="C5" s="562"/>
      <c r="D5" s="562"/>
      <c r="E5" s="565" t="s">
        <v>315</v>
      </c>
      <c r="F5" s="565"/>
      <c r="G5" s="565"/>
      <c r="H5" s="565"/>
      <c r="I5" s="565"/>
      <c r="J5" s="565"/>
      <c r="K5" s="565"/>
      <c r="L5" s="565"/>
      <c r="M5" s="565"/>
    </row>
    <row r="6" spans="1:13" ht="8.25" customHeight="1">
      <c r="A6" s="564"/>
      <c r="B6" s="562"/>
      <c r="C6" s="562"/>
      <c r="D6" s="562"/>
      <c r="E6" s="566"/>
      <c r="F6" s="566"/>
      <c r="G6" s="566"/>
      <c r="H6" s="566"/>
      <c r="I6" s="566"/>
      <c r="J6" s="566"/>
      <c r="K6" s="566"/>
      <c r="L6" s="566"/>
      <c r="M6" s="566"/>
    </row>
    <row r="7" spans="1:13" ht="43.5" customHeight="1">
      <c r="A7" s="564"/>
      <c r="B7" s="563"/>
      <c r="C7" s="563"/>
      <c r="D7" s="563"/>
      <c r="E7" s="567" t="s">
        <v>316</v>
      </c>
      <c r="F7" s="567"/>
      <c r="G7" s="567"/>
      <c r="H7" s="567" t="s">
        <v>317</v>
      </c>
      <c r="I7" s="567"/>
      <c r="J7" s="567"/>
      <c r="K7" s="567" t="s">
        <v>318</v>
      </c>
      <c r="L7" s="567"/>
      <c r="M7" s="567"/>
    </row>
    <row r="8" spans="1:13" ht="15.75" customHeight="1">
      <c r="A8" s="409"/>
      <c r="B8" s="410">
        <v>2012</v>
      </c>
      <c r="C8" s="410">
        <v>2011</v>
      </c>
      <c r="D8" s="410">
        <v>2010</v>
      </c>
      <c r="E8" s="410">
        <v>2012</v>
      </c>
      <c r="F8" s="410">
        <v>2011</v>
      </c>
      <c r="G8" s="410">
        <v>2010</v>
      </c>
      <c r="H8" s="410">
        <v>2012</v>
      </c>
      <c r="I8" s="410">
        <v>2011</v>
      </c>
      <c r="J8" s="410">
        <v>2010</v>
      </c>
      <c r="K8" s="410">
        <v>2012</v>
      </c>
      <c r="L8" s="410">
        <v>2011</v>
      </c>
      <c r="M8" s="410">
        <v>2010</v>
      </c>
    </row>
    <row r="9" spans="1:16" ht="19.5" customHeight="1">
      <c r="A9" s="411" t="s">
        <v>140</v>
      </c>
      <c r="B9" s="412">
        <v>29.8</v>
      </c>
      <c r="C9" s="412">
        <v>30.19</v>
      </c>
      <c r="D9" s="412">
        <v>30.38272727272728</v>
      </c>
      <c r="E9" s="412">
        <v>14.8</v>
      </c>
      <c r="F9" s="412">
        <v>15.27</v>
      </c>
      <c r="G9" s="412">
        <v>16.12121212121212</v>
      </c>
      <c r="H9" s="413">
        <v>13.9</v>
      </c>
      <c r="I9" s="412">
        <v>13.39</v>
      </c>
      <c r="J9" s="412">
        <v>12.846318181818182</v>
      </c>
      <c r="K9" s="412">
        <v>1.077</v>
      </c>
      <c r="L9" s="412">
        <v>1.53</v>
      </c>
      <c r="M9" s="412">
        <v>1.414651515151515</v>
      </c>
      <c r="N9" s="16"/>
      <c r="O9" s="205"/>
      <c r="P9" s="205"/>
    </row>
    <row r="10" spans="1:16" ht="15" customHeight="1">
      <c r="A10" s="414" t="s">
        <v>141</v>
      </c>
      <c r="B10" s="415">
        <v>18.537166666666668</v>
      </c>
      <c r="C10" s="415">
        <v>13.92</v>
      </c>
      <c r="D10" s="415">
        <v>13.691714285714287</v>
      </c>
      <c r="E10" s="415">
        <v>1.6423333333333339</v>
      </c>
      <c r="F10" s="415">
        <v>1.97</v>
      </c>
      <c r="G10" s="415">
        <v>2.682071428571428</v>
      </c>
      <c r="H10" s="415">
        <v>16.89475</v>
      </c>
      <c r="I10" s="415">
        <v>11.94</v>
      </c>
      <c r="J10" s="415">
        <v>10.720857142857142</v>
      </c>
      <c r="K10" s="415">
        <v>8.333333333333333E-05</v>
      </c>
      <c r="L10" s="415">
        <v>0</v>
      </c>
      <c r="M10" s="415">
        <v>0.2887857142857143</v>
      </c>
      <c r="N10" s="16"/>
      <c r="O10" s="205"/>
      <c r="P10" s="205"/>
    </row>
    <row r="11" spans="1:16" ht="15" customHeight="1">
      <c r="A11" s="416" t="s">
        <v>192</v>
      </c>
      <c r="B11" s="277">
        <v>29.136499999999995</v>
      </c>
      <c r="C11" s="277">
        <v>27.98</v>
      </c>
      <c r="D11" s="277">
        <v>28.535214285714286</v>
      </c>
      <c r="E11" s="277">
        <v>11.352928571428574</v>
      </c>
      <c r="F11" s="277">
        <v>11.89</v>
      </c>
      <c r="G11" s="277">
        <v>11.9045</v>
      </c>
      <c r="H11" s="277">
        <v>17.176142857142853</v>
      </c>
      <c r="I11" s="277">
        <v>15.51</v>
      </c>
      <c r="J11" s="277">
        <v>15.34657142857143</v>
      </c>
      <c r="K11" s="277">
        <v>0.6074285714285714</v>
      </c>
      <c r="L11" s="277">
        <v>0.61</v>
      </c>
      <c r="M11" s="277">
        <v>1.2841428571428573</v>
      </c>
      <c r="N11" s="16"/>
      <c r="O11" s="205"/>
      <c r="P11" s="205"/>
    </row>
    <row r="12" spans="1:16" ht="15" customHeight="1">
      <c r="A12" s="416" t="s">
        <v>193</v>
      </c>
      <c r="B12" s="277">
        <v>42.57141666666666</v>
      </c>
      <c r="C12" s="277">
        <v>46.28</v>
      </c>
      <c r="D12" s="277">
        <v>48.182461538461546</v>
      </c>
      <c r="E12" s="277">
        <v>16.204583333333332</v>
      </c>
      <c r="F12" s="277">
        <v>17.34</v>
      </c>
      <c r="G12" s="277">
        <v>23.365461538461524</v>
      </c>
      <c r="H12" s="277">
        <v>25.257749999999998</v>
      </c>
      <c r="I12" s="277">
        <v>27.83</v>
      </c>
      <c r="J12" s="277">
        <v>23.76492307692308</v>
      </c>
      <c r="K12" s="277">
        <v>1.1090833333333332</v>
      </c>
      <c r="L12" s="277">
        <v>1.1</v>
      </c>
      <c r="M12" s="277">
        <v>1.0517692307692308</v>
      </c>
      <c r="N12" s="16"/>
      <c r="O12" s="205"/>
      <c r="P12" s="205"/>
    </row>
    <row r="13" spans="1:16" ht="15" customHeight="1">
      <c r="A13" s="416" t="s">
        <v>142</v>
      </c>
      <c r="B13" s="277">
        <v>24.55699999999999</v>
      </c>
      <c r="C13" s="277">
        <v>23.29</v>
      </c>
      <c r="D13" s="277">
        <v>24.429777777777772</v>
      </c>
      <c r="E13" s="277">
        <v>20.365444444444435</v>
      </c>
      <c r="F13" s="277">
        <v>20.54</v>
      </c>
      <c r="G13" s="277">
        <v>20.628333333333334</v>
      </c>
      <c r="H13" s="277">
        <v>4.1914444444444445</v>
      </c>
      <c r="I13" s="277">
        <v>2.75</v>
      </c>
      <c r="J13" s="277">
        <v>3.8012222222222225</v>
      </c>
      <c r="K13" s="277">
        <v>0.00011111111111111112</v>
      </c>
      <c r="L13" s="277">
        <v>0</v>
      </c>
      <c r="M13" s="277">
        <v>0</v>
      </c>
      <c r="N13" s="16"/>
      <c r="O13" s="205"/>
      <c r="P13" s="205"/>
    </row>
    <row r="14" spans="1:16" ht="15" customHeight="1">
      <c r="A14" s="416" t="s">
        <v>194</v>
      </c>
      <c r="B14" s="277">
        <v>27.015500000000003</v>
      </c>
      <c r="C14" s="277">
        <v>28.55</v>
      </c>
      <c r="D14" s="277">
        <v>25.54130769230769</v>
      </c>
      <c r="E14" s="277">
        <v>17.53641666666667</v>
      </c>
      <c r="F14" s="277">
        <v>17.15</v>
      </c>
      <c r="G14" s="277">
        <v>16.267076923076928</v>
      </c>
      <c r="H14" s="277">
        <v>7.201416666666666</v>
      </c>
      <c r="I14" s="277">
        <v>9.26</v>
      </c>
      <c r="J14" s="277">
        <v>7.339384615384615</v>
      </c>
      <c r="K14" s="277">
        <v>2.2776666666666663</v>
      </c>
      <c r="L14" s="277">
        <v>2.09</v>
      </c>
      <c r="M14" s="277">
        <v>1.9344615384615382</v>
      </c>
      <c r="N14" s="16"/>
      <c r="O14" s="205"/>
      <c r="P14" s="205"/>
    </row>
    <row r="15" spans="1:16" ht="15" customHeight="1">
      <c r="A15" s="416" t="s">
        <v>143</v>
      </c>
      <c r="B15" s="277">
        <v>34.01500000000001</v>
      </c>
      <c r="C15" s="277">
        <v>31.96</v>
      </c>
      <c r="D15" s="277">
        <v>32.979</v>
      </c>
      <c r="E15" s="277">
        <v>12.689222222222224</v>
      </c>
      <c r="F15" s="277">
        <v>12.07</v>
      </c>
      <c r="G15" s="277">
        <v>10.921636363636363</v>
      </c>
      <c r="H15" s="277">
        <v>17.604000000000003</v>
      </c>
      <c r="I15" s="277">
        <v>16.38</v>
      </c>
      <c r="J15" s="277">
        <v>19.31581818181818</v>
      </c>
      <c r="K15" s="277">
        <v>3.721777777777778</v>
      </c>
      <c r="L15" s="277">
        <v>3.51</v>
      </c>
      <c r="M15" s="277">
        <v>2.7414545454545456</v>
      </c>
      <c r="N15" s="16"/>
      <c r="O15" s="205"/>
      <c r="P15" s="205"/>
    </row>
    <row r="16" spans="1:16" ht="15" customHeight="1">
      <c r="A16" s="416" t="s">
        <v>195</v>
      </c>
      <c r="B16" s="277">
        <v>42.550933333333326</v>
      </c>
      <c r="C16" s="277">
        <v>43.72</v>
      </c>
      <c r="D16" s="277">
        <v>46.04930769230768</v>
      </c>
      <c r="E16" s="277">
        <v>22.680733333333325</v>
      </c>
      <c r="F16" s="277">
        <v>21.74</v>
      </c>
      <c r="G16" s="277">
        <v>28.335846153846145</v>
      </c>
      <c r="H16" s="277">
        <v>18.731399999999997</v>
      </c>
      <c r="I16" s="277">
        <v>18.5</v>
      </c>
      <c r="J16" s="277">
        <v>14.63753846153846</v>
      </c>
      <c r="K16" s="277">
        <v>1.1388</v>
      </c>
      <c r="L16" s="277">
        <v>3.48</v>
      </c>
      <c r="M16" s="277">
        <v>3.0760769230769225</v>
      </c>
      <c r="N16" s="16"/>
      <c r="O16" s="205"/>
      <c r="P16" s="205"/>
    </row>
    <row r="17" spans="1:16" ht="15" customHeight="1">
      <c r="A17" s="416" t="s">
        <v>144</v>
      </c>
      <c r="B17" s="277">
        <v>19.47342857142857</v>
      </c>
      <c r="C17" s="277">
        <v>17.37</v>
      </c>
      <c r="D17" s="277">
        <v>17.155399999999997</v>
      </c>
      <c r="E17" s="277">
        <v>4.654071428571429</v>
      </c>
      <c r="F17" s="277">
        <v>5.37</v>
      </c>
      <c r="G17" s="277">
        <v>5.7392</v>
      </c>
      <c r="H17" s="277">
        <v>12.569285714285712</v>
      </c>
      <c r="I17" s="277">
        <v>8.15</v>
      </c>
      <c r="J17" s="277">
        <v>7.700066666666666</v>
      </c>
      <c r="K17" s="277">
        <v>2.2500714285714283</v>
      </c>
      <c r="L17" s="277">
        <v>3.85</v>
      </c>
      <c r="M17" s="277">
        <v>3.7162</v>
      </c>
      <c r="N17" s="16"/>
      <c r="O17" s="205"/>
      <c r="P17" s="205"/>
    </row>
    <row r="18" spans="1:16" ht="15" customHeight="1">
      <c r="A18" s="416" t="s">
        <v>145</v>
      </c>
      <c r="B18" s="277">
        <v>9.2212</v>
      </c>
      <c r="C18" s="277">
        <v>7.17</v>
      </c>
      <c r="D18" s="277">
        <v>4.987</v>
      </c>
      <c r="E18" s="277">
        <v>0.11140000000000003</v>
      </c>
      <c r="F18" s="277">
        <v>0.1</v>
      </c>
      <c r="G18" s="277">
        <v>0.09840000000000002</v>
      </c>
      <c r="H18" s="277">
        <v>9.1032</v>
      </c>
      <c r="I18" s="277">
        <v>7.06</v>
      </c>
      <c r="J18" s="277">
        <v>4.8876</v>
      </c>
      <c r="K18" s="277">
        <v>0.0066</v>
      </c>
      <c r="L18" s="277">
        <v>0.01</v>
      </c>
      <c r="M18" s="277">
        <v>0.0008</v>
      </c>
      <c r="N18" s="16"/>
      <c r="O18" s="205"/>
      <c r="P18" s="205"/>
    </row>
    <row r="19" spans="1:16" ht="15" customHeight="1">
      <c r="A19" s="417" t="s">
        <v>196</v>
      </c>
      <c r="B19" s="418">
        <v>36.52468181818181</v>
      </c>
      <c r="C19" s="418">
        <v>37.66</v>
      </c>
      <c r="D19" s="418">
        <v>39.895599999999995</v>
      </c>
      <c r="E19" s="418">
        <v>26.761636363636363</v>
      </c>
      <c r="F19" s="418">
        <v>26.1</v>
      </c>
      <c r="G19" s="418">
        <v>25.91544</v>
      </c>
      <c r="H19" s="418">
        <v>9.559363636363635</v>
      </c>
      <c r="I19" s="418">
        <v>11.55</v>
      </c>
      <c r="J19" s="418">
        <v>13.980080000000003</v>
      </c>
      <c r="K19" s="418">
        <v>0.20368181818181819</v>
      </c>
      <c r="L19" s="418">
        <v>0</v>
      </c>
      <c r="M19" s="418">
        <v>0</v>
      </c>
      <c r="N19" s="16"/>
      <c r="O19" s="205"/>
      <c r="P19" s="205"/>
    </row>
    <row r="20" spans="1:16" ht="19.5" customHeight="1">
      <c r="A20" s="419" t="s">
        <v>146</v>
      </c>
      <c r="B20" s="420">
        <v>22.8</v>
      </c>
      <c r="C20" s="420">
        <v>17.28</v>
      </c>
      <c r="D20" s="420">
        <v>25.716571428571434</v>
      </c>
      <c r="E20" s="420">
        <v>8.4</v>
      </c>
      <c r="F20" s="420">
        <v>7.9</v>
      </c>
      <c r="G20" s="420">
        <v>14.345428571428572</v>
      </c>
      <c r="H20" s="286">
        <v>14</v>
      </c>
      <c r="I20" s="420">
        <v>8.64</v>
      </c>
      <c r="J20" s="420">
        <v>9.727761904761905</v>
      </c>
      <c r="K20" s="420">
        <v>0.4</v>
      </c>
      <c r="L20" s="420">
        <v>0.72</v>
      </c>
      <c r="M20" s="420">
        <v>1.6373809523809524</v>
      </c>
      <c r="N20" s="16"/>
      <c r="O20" s="205"/>
      <c r="P20" s="205"/>
    </row>
    <row r="21" spans="1:16" ht="15" customHeight="1">
      <c r="A21" s="414" t="s">
        <v>197</v>
      </c>
      <c r="B21" s="415">
        <v>21.9267</v>
      </c>
      <c r="C21" s="415">
        <v>6.59</v>
      </c>
      <c r="D21" s="415">
        <v>15</v>
      </c>
      <c r="E21" s="415">
        <v>6.745900000000001</v>
      </c>
      <c r="F21" s="415">
        <v>1.83</v>
      </c>
      <c r="G21" s="415">
        <v>2.1935000000000007</v>
      </c>
      <c r="H21" s="415">
        <v>14.322</v>
      </c>
      <c r="I21" s="415">
        <v>3.33</v>
      </c>
      <c r="J21" s="415">
        <v>10.65975</v>
      </c>
      <c r="K21" s="415">
        <v>0.8588000000000001</v>
      </c>
      <c r="L21" s="415">
        <v>1.43</v>
      </c>
      <c r="M21" s="415">
        <v>2.105</v>
      </c>
      <c r="N21" s="16"/>
      <c r="O21" s="205"/>
      <c r="P21" s="205"/>
    </row>
    <row r="22" spans="1:16" ht="15" customHeight="1">
      <c r="A22" s="416" t="s">
        <v>147</v>
      </c>
      <c r="B22" s="277">
        <v>3.17</v>
      </c>
      <c r="C22" s="277">
        <v>3.23</v>
      </c>
      <c r="D22" s="277">
        <v>3.2</v>
      </c>
      <c r="E22" s="277">
        <v>0.37550000000000006</v>
      </c>
      <c r="F22" s="277">
        <v>0.45</v>
      </c>
      <c r="G22" s="277">
        <v>0.4155</v>
      </c>
      <c r="H22" s="277">
        <v>2.7944999999999998</v>
      </c>
      <c r="I22" s="277">
        <v>2.78</v>
      </c>
      <c r="J22" s="277">
        <v>2.7689999999999997</v>
      </c>
      <c r="K22" s="277">
        <v>0</v>
      </c>
      <c r="L22" s="277">
        <v>0</v>
      </c>
      <c r="M22" s="277">
        <v>0</v>
      </c>
      <c r="N22" s="16"/>
      <c r="O22" s="205"/>
      <c r="P22" s="205"/>
    </row>
    <row r="23" spans="1:16" ht="15" customHeight="1">
      <c r="A23" s="417" t="s">
        <v>198</v>
      </c>
      <c r="B23" s="418">
        <v>28.815625</v>
      </c>
      <c r="C23" s="418">
        <v>33.46</v>
      </c>
      <c r="D23" s="418">
        <v>37.637818181818176</v>
      </c>
      <c r="E23" s="418">
        <v>12.366624999999999</v>
      </c>
      <c r="F23" s="418">
        <v>17.03</v>
      </c>
      <c r="G23" s="418">
        <v>25.71590909090909</v>
      </c>
      <c r="H23" s="418">
        <v>16.449</v>
      </c>
      <c r="I23" s="418">
        <v>16.43</v>
      </c>
      <c r="J23" s="418">
        <v>10.315181818181818</v>
      </c>
      <c r="K23" s="418">
        <v>0</v>
      </c>
      <c r="L23" s="418">
        <v>0</v>
      </c>
      <c r="M23" s="418">
        <v>1.595</v>
      </c>
      <c r="N23" s="16"/>
      <c r="O23" s="205"/>
      <c r="P23" s="205"/>
    </row>
    <row r="24" spans="1:16" ht="19.5" customHeight="1">
      <c r="A24" s="419" t="s">
        <v>199</v>
      </c>
      <c r="B24" s="421">
        <v>28.8</v>
      </c>
      <c r="C24" s="421">
        <v>28.3</v>
      </c>
      <c r="D24" s="421">
        <v>29.742274509803917</v>
      </c>
      <c r="E24" s="421">
        <v>14</v>
      </c>
      <c r="F24" s="421">
        <v>14.18</v>
      </c>
      <c r="G24" s="421">
        <v>15.877869281045749</v>
      </c>
      <c r="H24" s="421">
        <v>13.8</v>
      </c>
      <c r="I24" s="421">
        <v>13.8</v>
      </c>
      <c r="J24" s="421">
        <v>12.418281045751637</v>
      </c>
      <c r="K24" s="421">
        <v>0.957</v>
      </c>
      <c r="L24" s="421">
        <v>1.41</v>
      </c>
      <c r="M24" s="421">
        <v>1.445222222222222</v>
      </c>
      <c r="N24" s="16"/>
      <c r="O24" s="205"/>
      <c r="P24" s="205"/>
    </row>
    <row r="25" spans="1:14" ht="19.5" customHeight="1">
      <c r="A25" s="411" t="s">
        <v>150</v>
      </c>
      <c r="B25" s="413"/>
      <c r="C25" s="422"/>
      <c r="D25" s="423"/>
      <c r="E25" s="413"/>
      <c r="F25" s="423"/>
      <c r="G25" s="423"/>
      <c r="H25" s="413"/>
      <c r="I25" s="423"/>
      <c r="J25" s="423"/>
      <c r="K25" s="413"/>
      <c r="L25" s="423"/>
      <c r="M25" s="423"/>
      <c r="N25" s="16"/>
    </row>
    <row r="26" spans="1:14" ht="15" customHeight="1">
      <c r="A26" s="414" t="s">
        <v>200</v>
      </c>
      <c r="B26" s="415">
        <v>11</v>
      </c>
      <c r="C26" s="415">
        <v>13.1</v>
      </c>
      <c r="D26" s="415">
        <v>12.163514285714287</v>
      </c>
      <c r="E26" s="415">
        <v>4.1</v>
      </c>
      <c r="F26" s="415">
        <v>4.7</v>
      </c>
      <c r="G26" s="415">
        <v>4.418257142857142</v>
      </c>
      <c r="H26" s="415">
        <v>6.1</v>
      </c>
      <c r="I26" s="415">
        <v>7.39</v>
      </c>
      <c r="J26" s="415">
        <v>6.771685714285715</v>
      </c>
      <c r="K26" s="415">
        <v>0.7</v>
      </c>
      <c r="L26" s="415">
        <v>0.93</v>
      </c>
      <c r="M26" s="415">
        <v>0.9734571428571428</v>
      </c>
      <c r="N26" s="16"/>
    </row>
    <row r="27" spans="1:14" ht="15" customHeight="1">
      <c r="A27" s="416" t="s">
        <v>201</v>
      </c>
      <c r="B27" s="277"/>
      <c r="C27" s="277"/>
      <c r="D27" s="277"/>
      <c r="E27" s="277"/>
      <c r="F27" s="277"/>
      <c r="G27" s="277"/>
      <c r="H27" s="277"/>
      <c r="I27" s="277"/>
      <c r="J27" s="277"/>
      <c r="K27" s="277"/>
      <c r="L27" s="277"/>
      <c r="M27" s="277"/>
      <c r="N27" s="16"/>
    </row>
    <row r="28" spans="1:14" ht="15" customHeight="1">
      <c r="A28" s="424" t="s">
        <v>151</v>
      </c>
      <c r="B28" s="277">
        <v>25.525</v>
      </c>
      <c r="C28" s="277">
        <v>16.6</v>
      </c>
      <c r="D28" s="277">
        <v>25.853428571428573</v>
      </c>
      <c r="E28" s="277">
        <v>16.186</v>
      </c>
      <c r="F28" s="277">
        <v>8.77</v>
      </c>
      <c r="G28" s="277">
        <v>15.856285714285713</v>
      </c>
      <c r="H28" s="277">
        <v>6.462</v>
      </c>
      <c r="I28" s="277">
        <v>6.4</v>
      </c>
      <c r="J28" s="277">
        <v>8.461</v>
      </c>
      <c r="K28" s="277">
        <v>2.877</v>
      </c>
      <c r="L28" s="277">
        <v>1.4</v>
      </c>
      <c r="M28" s="277">
        <v>1.5363571428571428</v>
      </c>
      <c r="N28" s="16"/>
    </row>
    <row r="29" spans="1:14" ht="15" customHeight="1">
      <c r="A29" s="424" t="s">
        <v>152</v>
      </c>
      <c r="B29" s="277">
        <v>40.4</v>
      </c>
      <c r="C29" s="277">
        <v>36.4</v>
      </c>
      <c r="D29" s="277">
        <v>37.794533333333334</v>
      </c>
      <c r="E29" s="277">
        <v>21.4</v>
      </c>
      <c r="F29" s="277">
        <v>19.21</v>
      </c>
      <c r="G29" s="277">
        <v>14.9</v>
      </c>
      <c r="H29" s="277">
        <v>17.9</v>
      </c>
      <c r="I29" s="277">
        <v>14.86</v>
      </c>
      <c r="J29" s="277">
        <v>21.1</v>
      </c>
      <c r="K29" s="277">
        <v>1.106</v>
      </c>
      <c r="L29" s="277">
        <v>2.3</v>
      </c>
      <c r="M29" s="277">
        <v>1.8</v>
      </c>
      <c r="N29" s="16"/>
    </row>
    <row r="30" spans="1:14" ht="15" customHeight="1">
      <c r="A30" s="424" t="s">
        <v>153</v>
      </c>
      <c r="B30" s="277">
        <v>37</v>
      </c>
      <c r="C30" s="277">
        <v>35.2</v>
      </c>
      <c r="D30" s="277">
        <v>28.547000000000004</v>
      </c>
      <c r="E30" s="277">
        <v>13.4</v>
      </c>
      <c r="F30" s="277">
        <v>24.09</v>
      </c>
      <c r="G30" s="277">
        <v>21.6</v>
      </c>
      <c r="H30" s="277">
        <v>22.992</v>
      </c>
      <c r="I30" s="277">
        <v>10.58</v>
      </c>
      <c r="J30" s="277">
        <v>6.9</v>
      </c>
      <c r="K30" s="277">
        <v>0.604</v>
      </c>
      <c r="L30" s="277">
        <v>0.58</v>
      </c>
      <c r="M30" s="277">
        <v>0.02488159803501368</v>
      </c>
      <c r="N30" s="16"/>
    </row>
    <row r="31" spans="1:14" ht="15" customHeight="1">
      <c r="A31" s="425" t="s">
        <v>154</v>
      </c>
      <c r="B31" s="418">
        <v>34.4</v>
      </c>
      <c r="C31" s="418">
        <v>34</v>
      </c>
      <c r="D31" s="418">
        <v>37.64833333333333</v>
      </c>
      <c r="E31" s="418">
        <v>17.2</v>
      </c>
      <c r="F31" s="418">
        <v>16.56</v>
      </c>
      <c r="G31" s="418">
        <v>20.3</v>
      </c>
      <c r="H31" s="418">
        <v>16.2</v>
      </c>
      <c r="I31" s="418">
        <v>15.88</v>
      </c>
      <c r="J31" s="418">
        <v>15.4</v>
      </c>
      <c r="K31" s="418">
        <v>0.91</v>
      </c>
      <c r="L31" s="418">
        <v>1.59</v>
      </c>
      <c r="M31" s="418">
        <v>1.9</v>
      </c>
      <c r="N31" s="16"/>
    </row>
    <row r="32" spans="1:14" ht="20.25" customHeight="1">
      <c r="A32" s="419" t="s">
        <v>199</v>
      </c>
      <c r="B32" s="286">
        <v>28.8</v>
      </c>
      <c r="C32" s="421">
        <v>28.3</v>
      </c>
      <c r="D32" s="421">
        <v>29.742274509803934</v>
      </c>
      <c r="E32" s="421">
        <v>14</v>
      </c>
      <c r="F32" s="421">
        <v>14.18</v>
      </c>
      <c r="G32" s="421">
        <v>15.878350806079826</v>
      </c>
      <c r="H32" s="421">
        <v>13.8</v>
      </c>
      <c r="I32" s="421">
        <v>13.8</v>
      </c>
      <c r="J32" s="421">
        <v>12.418657652530413</v>
      </c>
      <c r="K32" s="421">
        <v>0.957</v>
      </c>
      <c r="L32" s="421">
        <v>1.4</v>
      </c>
      <c r="M32" s="421">
        <v>1.4452660511936972</v>
      </c>
      <c r="N32" s="16"/>
    </row>
    <row r="33" spans="1:14" ht="11.25" customHeight="1">
      <c r="A33" s="559" t="s">
        <v>422</v>
      </c>
      <c r="B33" s="560"/>
      <c r="C33" s="560"/>
      <c r="D33" s="560"/>
      <c r="E33" s="560"/>
      <c r="F33" s="560"/>
      <c r="G33" s="560"/>
      <c r="H33" s="560"/>
      <c r="I33" s="560"/>
      <c r="M33" s="50"/>
      <c r="N33" s="16"/>
    </row>
    <row r="34" spans="1:14" ht="11.25" customHeight="1">
      <c r="A34" s="561"/>
      <c r="B34" s="561"/>
      <c r="C34" s="561"/>
      <c r="D34" s="561"/>
      <c r="E34" s="561"/>
      <c r="F34" s="561"/>
      <c r="G34" s="561"/>
      <c r="H34" s="561"/>
      <c r="I34" s="561"/>
      <c r="N34" s="16"/>
    </row>
    <row r="35" spans="1:14" ht="11.25">
      <c r="A35" s="399" t="s">
        <v>272</v>
      </c>
      <c r="B35" s="399"/>
      <c r="C35" s="399"/>
      <c r="D35" s="399"/>
      <c r="E35" s="399"/>
      <c r="F35" s="399"/>
      <c r="G35" s="399"/>
      <c r="H35" s="399"/>
      <c r="I35" s="399"/>
      <c r="N35" s="16"/>
    </row>
    <row r="36" ht="11.25">
      <c r="N36" s="16"/>
    </row>
    <row r="37" spans="2:14" ht="11.25">
      <c r="B37" s="16"/>
      <c r="C37" s="16"/>
      <c r="D37" s="16"/>
      <c r="E37" s="16"/>
      <c r="F37" s="16"/>
      <c r="G37" s="16"/>
      <c r="H37" s="16"/>
      <c r="I37" s="16"/>
      <c r="J37" s="16"/>
      <c r="K37" s="16"/>
      <c r="L37" s="16"/>
      <c r="M37" s="16"/>
      <c r="N37" s="16"/>
    </row>
    <row r="38" ht="11.25">
      <c r="N38" s="16"/>
    </row>
    <row r="39" spans="2:14" ht="11.25">
      <c r="B39" s="16"/>
      <c r="C39" s="16"/>
      <c r="D39" s="16"/>
      <c r="F39" s="16"/>
      <c r="G39" s="16"/>
      <c r="H39" s="16"/>
      <c r="I39" s="16"/>
      <c r="J39" s="16"/>
      <c r="K39" s="16"/>
      <c r="L39" s="16"/>
      <c r="M39" s="16"/>
      <c r="N39" s="16"/>
    </row>
  </sheetData>
  <sheetProtection/>
  <mergeCells count="9">
    <mergeCell ref="A2:I2"/>
    <mergeCell ref="A3:I3"/>
    <mergeCell ref="A33:I34"/>
    <mergeCell ref="B5:D7"/>
    <mergeCell ref="A5:A7"/>
    <mergeCell ref="E5:M6"/>
    <mergeCell ref="E7:G7"/>
    <mergeCell ref="H7:J7"/>
    <mergeCell ref="K7:M7"/>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40.xml><?xml version="1.0" encoding="utf-8"?>
<worksheet xmlns="http://schemas.openxmlformats.org/spreadsheetml/2006/main" xmlns:r="http://schemas.openxmlformats.org/officeDocument/2006/relationships">
  <dimension ref="A2:R37"/>
  <sheetViews>
    <sheetView showGridLines="0" zoomScaleSheetLayoutView="100" zoomScalePageLayoutView="0" workbookViewId="0" topLeftCell="A1">
      <selection activeCell="A1" sqref="A1"/>
    </sheetView>
  </sheetViews>
  <sheetFormatPr defaultColWidth="11.57421875" defaultRowHeight="12.75"/>
  <cols>
    <col min="1" max="1" width="37.7109375" style="1" customWidth="1"/>
    <col min="2" max="2" width="9.421875" style="25" customWidth="1"/>
    <col min="3" max="3" width="9.57421875" style="25" bestFit="1" customWidth="1"/>
    <col min="4" max="4" width="8.7109375" style="51" customWidth="1"/>
    <col min="5" max="5" width="10.7109375" style="51" customWidth="1"/>
    <col min="6" max="6" width="8.7109375" style="51" customWidth="1"/>
    <col min="7" max="9" width="8.421875" style="51" customWidth="1"/>
    <col min="10" max="13" width="8.421875" style="8" customWidth="1"/>
    <col min="14" max="14" width="7.7109375" style="8" customWidth="1"/>
    <col min="15" max="15" width="12.00390625" style="8" customWidth="1"/>
    <col min="16" max="16" width="6.57421875" style="8" bestFit="1" customWidth="1"/>
    <col min="17" max="17" width="5.421875" style="8" customWidth="1"/>
    <col min="18" max="18" width="5.421875" style="45" customWidth="1"/>
    <col min="19" max="16384" width="11.57421875" style="1" customWidth="1"/>
  </cols>
  <sheetData>
    <row r="1" ht="9.75" customHeight="1"/>
    <row r="2" spans="1:13" s="10" customFormat="1" ht="15.75" customHeight="1">
      <c r="A2" s="33"/>
      <c r="B2" s="33"/>
      <c r="C2" s="33"/>
      <c r="D2" s="33"/>
      <c r="E2" s="33"/>
      <c r="F2" s="33"/>
      <c r="G2" s="33"/>
      <c r="H2" s="33"/>
      <c r="I2" s="33"/>
      <c r="J2" s="33"/>
      <c r="K2" s="33"/>
      <c r="L2" s="52"/>
      <c r="M2" s="52"/>
    </row>
    <row r="3" spans="1:13" s="10" customFormat="1" ht="16.5" customHeight="1">
      <c r="A3" s="529" t="s">
        <v>504</v>
      </c>
      <c r="B3" s="529"/>
      <c r="C3" s="529"/>
      <c r="D3" s="529"/>
      <c r="E3" s="529"/>
      <c r="F3" s="529"/>
      <c r="G3" s="529"/>
      <c r="H3" s="529"/>
      <c r="I3" s="14"/>
      <c r="J3" s="14"/>
      <c r="K3" s="14"/>
      <c r="L3" s="583" t="s">
        <v>129</v>
      </c>
      <c r="M3" s="583"/>
    </row>
    <row r="4" spans="3:18" ht="9.75" customHeight="1">
      <c r="C4" s="51"/>
      <c r="G4" s="8"/>
      <c r="H4" s="8"/>
      <c r="I4" s="8"/>
      <c r="N4" s="1"/>
      <c r="O4" s="1"/>
      <c r="P4" s="1"/>
      <c r="Q4" s="1"/>
      <c r="R4" s="1"/>
    </row>
    <row r="5" spans="1:13" s="3" customFormat="1" ht="24" customHeight="1">
      <c r="A5" s="35" t="s">
        <v>132</v>
      </c>
      <c r="B5" s="612" t="s">
        <v>130</v>
      </c>
      <c r="C5" s="612"/>
      <c r="D5" s="612"/>
      <c r="E5" s="550" t="s">
        <v>133</v>
      </c>
      <c r="F5" s="550"/>
      <c r="G5" s="550"/>
      <c r="H5" s="613" t="s">
        <v>134</v>
      </c>
      <c r="I5" s="613"/>
      <c r="J5" s="613"/>
      <c r="K5" s="613" t="s">
        <v>135</v>
      </c>
      <c r="L5" s="613"/>
      <c r="M5" s="613"/>
    </row>
    <row r="6" spans="1:18" ht="21" customHeight="1">
      <c r="A6" s="47"/>
      <c r="B6" s="613"/>
      <c r="C6" s="613"/>
      <c r="D6" s="613"/>
      <c r="E6" s="643" t="s">
        <v>136</v>
      </c>
      <c r="F6" s="643"/>
      <c r="G6" s="643"/>
      <c r="H6" s="643" t="s">
        <v>136</v>
      </c>
      <c r="I6" s="643"/>
      <c r="J6" s="643"/>
      <c r="K6" s="643" t="s">
        <v>136</v>
      </c>
      <c r="L6" s="643"/>
      <c r="M6" s="643"/>
      <c r="N6" s="1"/>
      <c r="O6" s="1"/>
      <c r="P6" s="1"/>
      <c r="Q6" s="1"/>
      <c r="R6" s="1"/>
    </row>
    <row r="7" spans="1:18" ht="18.75" customHeight="1">
      <c r="A7" s="19"/>
      <c r="B7" s="18">
        <v>2012</v>
      </c>
      <c r="C7" s="18">
        <v>2011</v>
      </c>
      <c r="D7" s="18">
        <v>2010</v>
      </c>
      <c r="E7" s="18">
        <v>2012</v>
      </c>
      <c r="F7" s="18">
        <v>2011</v>
      </c>
      <c r="G7" s="18">
        <v>2010</v>
      </c>
      <c r="H7" s="18">
        <v>2012</v>
      </c>
      <c r="I7" s="18">
        <v>2011</v>
      </c>
      <c r="J7" s="18">
        <v>2010</v>
      </c>
      <c r="K7" s="18">
        <v>2012</v>
      </c>
      <c r="L7" s="18">
        <v>2011</v>
      </c>
      <c r="M7" s="18">
        <v>2010</v>
      </c>
      <c r="N7" s="1"/>
      <c r="O7" s="1"/>
      <c r="P7" s="1"/>
      <c r="Q7" s="1"/>
      <c r="R7" s="1"/>
    </row>
    <row r="8" spans="1:15" s="4" customFormat="1" ht="19.5" customHeight="1">
      <c r="A8" s="19" t="s">
        <v>140</v>
      </c>
      <c r="B8" s="340">
        <v>48046937</v>
      </c>
      <c r="C8" s="340">
        <v>62083124</v>
      </c>
      <c r="D8" s="340">
        <v>52458775</v>
      </c>
      <c r="E8" s="83">
        <v>43349570</v>
      </c>
      <c r="F8" s="83">
        <v>59449802</v>
      </c>
      <c r="G8" s="83">
        <v>45536774</v>
      </c>
      <c r="H8" s="83">
        <v>441797</v>
      </c>
      <c r="I8" s="83">
        <v>1108812</v>
      </c>
      <c r="J8" s="83">
        <v>2060750</v>
      </c>
      <c r="K8" s="83">
        <v>4255570</v>
      </c>
      <c r="L8" s="83">
        <v>1524510</v>
      </c>
      <c r="M8" s="83">
        <v>4861251</v>
      </c>
      <c r="N8" s="30"/>
      <c r="O8" s="30"/>
    </row>
    <row r="9" spans="1:15" s="5" customFormat="1" ht="15" customHeight="1">
      <c r="A9" s="20" t="s">
        <v>141</v>
      </c>
      <c r="B9" s="341">
        <v>21086436</v>
      </c>
      <c r="C9" s="341">
        <v>16618077</v>
      </c>
      <c r="D9" s="341">
        <v>18108061</v>
      </c>
      <c r="E9" s="84">
        <v>17608049</v>
      </c>
      <c r="F9" s="84">
        <v>15703081</v>
      </c>
      <c r="G9" s="84">
        <v>15677153</v>
      </c>
      <c r="H9" s="84">
        <v>12556</v>
      </c>
      <c r="I9" s="84">
        <v>164068</v>
      </c>
      <c r="J9" s="84">
        <v>260795</v>
      </c>
      <c r="K9" s="84">
        <v>3465831</v>
      </c>
      <c r="L9" s="84">
        <v>750928</v>
      </c>
      <c r="M9" s="84">
        <v>2170113</v>
      </c>
      <c r="N9" s="30"/>
      <c r="O9" s="30"/>
    </row>
    <row r="10" spans="1:15" s="5" customFormat="1" ht="15" customHeight="1">
      <c r="A10" s="20" t="s">
        <v>192</v>
      </c>
      <c r="B10" s="341">
        <v>329054</v>
      </c>
      <c r="C10" s="341">
        <v>300383</v>
      </c>
      <c r="D10" s="341">
        <v>274391</v>
      </c>
      <c r="E10" s="84">
        <v>150719</v>
      </c>
      <c r="F10" s="84">
        <v>158616</v>
      </c>
      <c r="G10" s="84">
        <v>137521</v>
      </c>
      <c r="H10" s="84">
        <v>13181</v>
      </c>
      <c r="I10" s="84">
        <v>8997</v>
      </c>
      <c r="J10" s="84">
        <v>13243</v>
      </c>
      <c r="K10" s="84">
        <v>165154</v>
      </c>
      <c r="L10" s="84">
        <v>132770</v>
      </c>
      <c r="M10" s="84">
        <v>123627</v>
      </c>
      <c r="N10" s="30"/>
      <c r="O10" s="30"/>
    </row>
    <row r="11" spans="1:15" s="5" customFormat="1" ht="15" customHeight="1">
      <c r="A11" s="20" t="s">
        <v>193</v>
      </c>
      <c r="B11" s="341">
        <v>146872</v>
      </c>
      <c r="C11" s="341">
        <v>131502</v>
      </c>
      <c r="D11" s="341">
        <v>207153</v>
      </c>
      <c r="E11" s="84">
        <v>144783</v>
      </c>
      <c r="F11" s="84">
        <v>92396</v>
      </c>
      <c r="G11" s="84">
        <v>148986</v>
      </c>
      <c r="H11" s="84">
        <v>2089</v>
      </c>
      <c r="I11" s="84">
        <v>12393</v>
      </c>
      <c r="J11" s="84">
        <v>27325</v>
      </c>
      <c r="K11" s="84">
        <v>0</v>
      </c>
      <c r="L11" s="84">
        <v>26713</v>
      </c>
      <c r="M11" s="84">
        <v>30842</v>
      </c>
      <c r="N11" s="30"/>
      <c r="O11" s="30"/>
    </row>
    <row r="12" spans="1:15" s="5" customFormat="1" ht="15" customHeight="1">
      <c r="A12" s="20" t="s">
        <v>142</v>
      </c>
      <c r="B12" s="341">
        <v>66802</v>
      </c>
      <c r="C12" s="341">
        <v>5350698</v>
      </c>
      <c r="D12" s="341">
        <v>2086182</v>
      </c>
      <c r="E12" s="84">
        <v>44201</v>
      </c>
      <c r="F12" s="84">
        <v>5248846</v>
      </c>
      <c r="G12" s="84">
        <v>15205</v>
      </c>
      <c r="H12" s="84">
        <v>21069</v>
      </c>
      <c r="I12" s="84">
        <v>11356</v>
      </c>
      <c r="J12" s="84">
        <v>17710</v>
      </c>
      <c r="K12" s="84">
        <v>1532</v>
      </c>
      <c r="L12" s="84">
        <v>90496</v>
      </c>
      <c r="M12" s="84">
        <v>2053267</v>
      </c>
      <c r="N12" s="30"/>
      <c r="O12" s="30"/>
    </row>
    <row r="13" spans="1:15" s="5" customFormat="1" ht="15" customHeight="1">
      <c r="A13" s="20" t="s">
        <v>194</v>
      </c>
      <c r="B13" s="341">
        <v>372202</v>
      </c>
      <c r="C13" s="341">
        <v>930860</v>
      </c>
      <c r="D13" s="341">
        <v>2151022</v>
      </c>
      <c r="E13" s="84">
        <v>366932</v>
      </c>
      <c r="F13" s="84">
        <v>357461</v>
      </c>
      <c r="G13" s="84">
        <v>1142841</v>
      </c>
      <c r="H13" s="84">
        <v>5270</v>
      </c>
      <c r="I13" s="84">
        <v>573399</v>
      </c>
      <c r="J13" s="84">
        <v>1007994</v>
      </c>
      <c r="K13" s="84">
        <v>0</v>
      </c>
      <c r="L13" s="84">
        <v>0</v>
      </c>
      <c r="M13" s="84">
        <v>187</v>
      </c>
      <c r="N13" s="30"/>
      <c r="O13" s="30"/>
    </row>
    <row r="14" spans="1:15" s="5" customFormat="1" ht="15" customHeight="1">
      <c r="A14" s="20" t="s">
        <v>143</v>
      </c>
      <c r="B14" s="341">
        <v>246150</v>
      </c>
      <c r="C14" s="341">
        <v>436418</v>
      </c>
      <c r="D14" s="341">
        <v>447604</v>
      </c>
      <c r="E14" s="84">
        <v>142244</v>
      </c>
      <c r="F14" s="84">
        <v>258904</v>
      </c>
      <c r="G14" s="84">
        <v>62202</v>
      </c>
      <c r="H14" s="84">
        <v>62161</v>
      </c>
      <c r="I14" s="84">
        <v>131459</v>
      </c>
      <c r="J14" s="84">
        <v>381306</v>
      </c>
      <c r="K14" s="84">
        <v>41745</v>
      </c>
      <c r="L14" s="84">
        <v>46055</v>
      </c>
      <c r="M14" s="84">
        <v>4096</v>
      </c>
      <c r="N14" s="30"/>
      <c r="O14" s="30"/>
    </row>
    <row r="15" spans="1:15" s="5" customFormat="1" ht="15" customHeight="1">
      <c r="A15" s="20" t="s">
        <v>195</v>
      </c>
      <c r="B15" s="341">
        <v>503787</v>
      </c>
      <c r="C15" s="341">
        <v>391064</v>
      </c>
      <c r="D15" s="341">
        <v>435781</v>
      </c>
      <c r="E15" s="84">
        <v>305588</v>
      </c>
      <c r="F15" s="84">
        <v>251595</v>
      </c>
      <c r="G15" s="84">
        <v>183075</v>
      </c>
      <c r="H15" s="84">
        <v>193580</v>
      </c>
      <c r="I15" s="84">
        <v>133340</v>
      </c>
      <c r="J15" s="84">
        <v>217087</v>
      </c>
      <c r="K15" s="84">
        <v>4619</v>
      </c>
      <c r="L15" s="84">
        <v>6129</v>
      </c>
      <c r="M15" s="84">
        <v>35619</v>
      </c>
      <c r="N15" s="30"/>
      <c r="O15" s="30"/>
    </row>
    <row r="16" spans="1:15" s="5" customFormat="1" ht="15" customHeight="1">
      <c r="A16" s="20" t="s">
        <v>144</v>
      </c>
      <c r="B16" s="341">
        <v>592273</v>
      </c>
      <c r="C16" s="341">
        <v>856618</v>
      </c>
      <c r="D16" s="341">
        <v>882362</v>
      </c>
      <c r="E16" s="84">
        <v>367004</v>
      </c>
      <c r="F16" s="84">
        <v>368789</v>
      </c>
      <c r="G16" s="84">
        <v>524969</v>
      </c>
      <c r="H16" s="84">
        <v>34236</v>
      </c>
      <c r="I16" s="84">
        <v>25722</v>
      </c>
      <c r="J16" s="84">
        <v>37013</v>
      </c>
      <c r="K16" s="84">
        <v>191033</v>
      </c>
      <c r="L16" s="84">
        <v>462107</v>
      </c>
      <c r="M16" s="84">
        <v>320380</v>
      </c>
      <c r="N16" s="30"/>
      <c r="O16" s="30"/>
    </row>
    <row r="17" spans="1:15" s="5" customFormat="1" ht="15" customHeight="1">
      <c r="A17" s="20" t="s">
        <v>145</v>
      </c>
      <c r="B17" s="341">
        <v>21995069</v>
      </c>
      <c r="C17" s="341">
        <v>30937720</v>
      </c>
      <c r="D17" s="341">
        <v>18083073</v>
      </c>
      <c r="E17" s="84">
        <v>21947923</v>
      </c>
      <c r="F17" s="84">
        <v>30937720</v>
      </c>
      <c r="G17" s="84">
        <v>18083073</v>
      </c>
      <c r="H17" s="84">
        <v>47146</v>
      </c>
      <c r="I17" s="84">
        <v>0</v>
      </c>
      <c r="J17" s="84">
        <v>0</v>
      </c>
      <c r="K17" s="84">
        <v>0</v>
      </c>
      <c r="L17" s="84">
        <v>0</v>
      </c>
      <c r="M17" s="84">
        <v>0</v>
      </c>
      <c r="N17" s="30"/>
      <c r="O17" s="30"/>
    </row>
    <row r="18" spans="1:15" s="5" customFormat="1" ht="15" customHeight="1">
      <c r="A18" s="20" t="s">
        <v>196</v>
      </c>
      <c r="B18" s="341">
        <v>2708292</v>
      </c>
      <c r="C18" s="341">
        <v>6129784</v>
      </c>
      <c r="D18" s="341">
        <v>9783146</v>
      </c>
      <c r="E18" s="84">
        <v>2272127</v>
      </c>
      <c r="F18" s="84">
        <v>6072394</v>
      </c>
      <c r="G18" s="84">
        <v>9561749</v>
      </c>
      <c r="H18" s="84">
        <v>50509</v>
      </c>
      <c r="I18" s="84">
        <v>48078</v>
      </c>
      <c r="J18" s="84">
        <v>98277</v>
      </c>
      <c r="K18" s="84">
        <v>385656</v>
      </c>
      <c r="L18" s="84">
        <v>9312</v>
      </c>
      <c r="M18" s="84">
        <v>123120</v>
      </c>
      <c r="N18" s="30"/>
      <c r="O18" s="30"/>
    </row>
    <row r="19" spans="1:15" s="4" customFormat="1" ht="19.5" customHeight="1">
      <c r="A19" s="21" t="s">
        <v>146</v>
      </c>
      <c r="B19" s="342">
        <v>66583036</v>
      </c>
      <c r="C19" s="342">
        <v>41844701</v>
      </c>
      <c r="D19" s="342">
        <v>26882009</v>
      </c>
      <c r="E19" s="74">
        <v>23678247</v>
      </c>
      <c r="F19" s="74">
        <v>5895205</v>
      </c>
      <c r="G19" s="74">
        <v>24830602</v>
      </c>
      <c r="H19" s="74">
        <v>26505</v>
      </c>
      <c r="I19" s="74">
        <v>38874</v>
      </c>
      <c r="J19" s="74">
        <v>2051407</v>
      </c>
      <c r="K19" s="74">
        <v>42878284</v>
      </c>
      <c r="L19" s="74">
        <v>35910622</v>
      </c>
      <c r="M19" s="74">
        <v>91438</v>
      </c>
      <c r="N19" s="30"/>
      <c r="O19" s="30"/>
    </row>
    <row r="20" spans="1:15" s="5" customFormat="1" ht="15" customHeight="1">
      <c r="A20" s="20" t="s">
        <v>197</v>
      </c>
      <c r="B20" s="341">
        <v>65835672</v>
      </c>
      <c r="C20" s="341">
        <v>41099146</v>
      </c>
      <c r="D20" s="341">
        <v>2034809</v>
      </c>
      <c r="E20" s="84">
        <v>23533925</v>
      </c>
      <c r="F20" s="84">
        <v>5804345</v>
      </c>
      <c r="G20" s="84">
        <v>0</v>
      </c>
      <c r="H20" s="84">
        <v>26505</v>
      </c>
      <c r="I20" s="84">
        <v>24312</v>
      </c>
      <c r="J20" s="84">
        <v>2034675</v>
      </c>
      <c r="K20" s="84">
        <v>42275242</v>
      </c>
      <c r="L20" s="84">
        <v>35270489</v>
      </c>
      <c r="M20" s="84">
        <v>0</v>
      </c>
      <c r="N20" s="30"/>
      <c r="O20" s="30"/>
    </row>
    <row r="21" spans="1:15" s="5" customFormat="1" ht="15" customHeight="1">
      <c r="A21" s="20" t="s">
        <v>147</v>
      </c>
      <c r="B21" s="341">
        <v>582509</v>
      </c>
      <c r="C21" s="341">
        <v>558623</v>
      </c>
      <c r="D21" s="341">
        <v>91314</v>
      </c>
      <c r="E21" s="84">
        <v>10</v>
      </c>
      <c r="F21" s="84">
        <v>10</v>
      </c>
      <c r="G21" s="84">
        <v>10</v>
      </c>
      <c r="H21" s="84">
        <v>0</v>
      </c>
      <c r="I21" s="84">
        <v>0</v>
      </c>
      <c r="J21" s="84">
        <v>0</v>
      </c>
      <c r="K21" s="84">
        <v>582499</v>
      </c>
      <c r="L21" s="84">
        <v>558613</v>
      </c>
      <c r="M21" s="84">
        <v>134</v>
      </c>
      <c r="N21" s="30"/>
      <c r="O21" s="30"/>
    </row>
    <row r="22" spans="1:15" s="5" customFormat="1" ht="15" customHeight="1">
      <c r="A22" s="20" t="s">
        <v>198</v>
      </c>
      <c r="B22" s="341">
        <v>164855</v>
      </c>
      <c r="C22" s="341">
        <v>186932</v>
      </c>
      <c r="D22" s="341">
        <v>29800013</v>
      </c>
      <c r="E22" s="84">
        <v>144312</v>
      </c>
      <c r="F22" s="84">
        <v>90850</v>
      </c>
      <c r="G22" s="84">
        <v>24830592</v>
      </c>
      <c r="H22" s="84">
        <v>0</v>
      </c>
      <c r="I22" s="84">
        <v>14562</v>
      </c>
      <c r="J22" s="84">
        <v>16732</v>
      </c>
      <c r="K22" s="84">
        <v>20543</v>
      </c>
      <c r="L22" s="84">
        <v>81520</v>
      </c>
      <c r="M22" s="84">
        <v>91304</v>
      </c>
      <c r="N22" s="30"/>
      <c r="O22" s="30"/>
    </row>
    <row r="23" spans="1:15" s="4" customFormat="1" ht="19.5" customHeight="1">
      <c r="A23" s="22" t="s">
        <v>199</v>
      </c>
      <c r="B23" s="342">
        <v>114629973</v>
      </c>
      <c r="C23" s="342">
        <v>103927825</v>
      </c>
      <c r="D23" s="343">
        <v>74479533</v>
      </c>
      <c r="E23" s="81">
        <v>67027817</v>
      </c>
      <c r="F23" s="81">
        <v>65345007</v>
      </c>
      <c r="G23" s="81">
        <v>70367376</v>
      </c>
      <c r="H23" s="81">
        <v>468302</v>
      </c>
      <c r="I23" s="81">
        <v>1147686</v>
      </c>
      <c r="J23" s="81">
        <v>4112157</v>
      </c>
      <c r="K23" s="81">
        <v>47133854</v>
      </c>
      <c r="L23" s="81">
        <v>37435132</v>
      </c>
      <c r="M23" s="81">
        <v>4952689</v>
      </c>
      <c r="N23" s="30"/>
      <c r="O23" s="30"/>
    </row>
    <row r="24" spans="1:15" s="5" customFormat="1" ht="19.5" customHeight="1">
      <c r="A24" s="23" t="s">
        <v>150</v>
      </c>
      <c r="B24" s="340"/>
      <c r="C24" s="340"/>
      <c r="D24" s="340"/>
      <c r="G24" s="344"/>
      <c r="I24" s="344"/>
      <c r="J24" s="344"/>
      <c r="M24" s="344"/>
      <c r="N24" s="30"/>
      <c r="O24" s="30"/>
    </row>
    <row r="25" spans="1:15" s="5" customFormat="1" ht="15" customHeight="1">
      <c r="A25" s="20" t="s">
        <v>200</v>
      </c>
      <c r="B25" s="341">
        <v>85618405</v>
      </c>
      <c r="C25" s="341">
        <v>88603543</v>
      </c>
      <c r="D25" s="341">
        <v>60895946</v>
      </c>
      <c r="E25" s="84">
        <v>39828315</v>
      </c>
      <c r="F25" s="84">
        <v>51802700</v>
      </c>
      <c r="G25" s="84">
        <v>57295345</v>
      </c>
      <c r="H25" s="84">
        <v>50913</v>
      </c>
      <c r="I25" s="84">
        <v>779426</v>
      </c>
      <c r="J25" s="84">
        <v>1358488</v>
      </c>
      <c r="K25" s="84">
        <v>45739177</v>
      </c>
      <c r="L25" s="84">
        <v>36021417</v>
      </c>
      <c r="M25" s="84">
        <v>2242113</v>
      </c>
      <c r="N25" s="30"/>
      <c r="O25" s="30"/>
    </row>
    <row r="26" spans="1:15" s="5" customFormat="1" ht="15" customHeight="1">
      <c r="A26" s="20" t="s">
        <v>201</v>
      </c>
      <c r="B26" s="341"/>
      <c r="C26" s="341"/>
      <c r="D26" s="341"/>
      <c r="E26" s="84"/>
      <c r="F26" s="84"/>
      <c r="G26" s="84"/>
      <c r="H26" s="84"/>
      <c r="I26" s="84"/>
      <c r="J26" s="84"/>
      <c r="K26" s="84"/>
      <c r="L26" s="84"/>
      <c r="M26" s="84"/>
      <c r="N26" s="30"/>
      <c r="O26" s="30"/>
    </row>
    <row r="27" spans="1:15" s="5" customFormat="1" ht="15" customHeight="1">
      <c r="A27" s="24" t="s">
        <v>151</v>
      </c>
      <c r="B27" s="341">
        <v>3825817</v>
      </c>
      <c r="C27" s="341">
        <v>6862232</v>
      </c>
      <c r="D27" s="341">
        <v>7515740</v>
      </c>
      <c r="E27" s="84">
        <v>3052157</v>
      </c>
      <c r="F27" s="84">
        <v>6083662</v>
      </c>
      <c r="G27" s="84">
        <v>5056269</v>
      </c>
      <c r="H27" s="84">
        <v>5347</v>
      </c>
      <c r="I27" s="84">
        <v>5566</v>
      </c>
      <c r="J27" s="84">
        <v>2018219</v>
      </c>
      <c r="K27" s="84">
        <v>768313</v>
      </c>
      <c r="L27" s="84">
        <v>773004</v>
      </c>
      <c r="M27" s="84">
        <v>441252</v>
      </c>
      <c r="N27" s="30"/>
      <c r="O27" s="30"/>
    </row>
    <row r="28" spans="1:15" s="5" customFormat="1" ht="15" customHeight="1">
      <c r="A28" s="24" t="s">
        <v>152</v>
      </c>
      <c r="B28" s="341">
        <v>22571043</v>
      </c>
      <c r="C28" s="341">
        <v>1140067</v>
      </c>
      <c r="D28" s="341">
        <v>407918</v>
      </c>
      <c r="E28" s="84">
        <v>22403262</v>
      </c>
      <c r="F28" s="84">
        <v>485491</v>
      </c>
      <c r="G28" s="84">
        <v>170802</v>
      </c>
      <c r="H28" s="84">
        <v>163387</v>
      </c>
      <c r="I28" s="84">
        <v>147289</v>
      </c>
      <c r="J28" s="84">
        <v>201648</v>
      </c>
      <c r="K28" s="84">
        <v>4394</v>
      </c>
      <c r="L28" s="84">
        <v>507287</v>
      </c>
      <c r="M28" s="84">
        <v>35468</v>
      </c>
      <c r="N28" s="30"/>
      <c r="O28" s="30"/>
    </row>
    <row r="29" spans="1:15" s="5" customFormat="1" ht="15" customHeight="1">
      <c r="A29" s="24" t="s">
        <v>153</v>
      </c>
      <c r="B29" s="341">
        <v>443776</v>
      </c>
      <c r="C29" s="341">
        <v>523161</v>
      </c>
      <c r="D29" s="341">
        <v>9049882</v>
      </c>
      <c r="E29" s="84">
        <v>354850</v>
      </c>
      <c r="F29" s="84">
        <v>400542</v>
      </c>
      <c r="G29" s="84">
        <v>6659186</v>
      </c>
      <c r="H29" s="84">
        <v>47181</v>
      </c>
      <c r="I29" s="84">
        <v>119052</v>
      </c>
      <c r="J29" s="84">
        <v>306176</v>
      </c>
      <c r="K29" s="84">
        <v>41745</v>
      </c>
      <c r="L29" s="84">
        <v>3567</v>
      </c>
      <c r="M29" s="84">
        <v>2084520</v>
      </c>
      <c r="N29" s="30"/>
      <c r="O29" s="30"/>
    </row>
    <row r="30" spans="1:16" s="5" customFormat="1" ht="15" customHeight="1">
      <c r="A30" s="24" t="s">
        <v>154</v>
      </c>
      <c r="B30" s="341">
        <v>2170932</v>
      </c>
      <c r="C30" s="341">
        <v>6798822</v>
      </c>
      <c r="D30" s="341">
        <v>1562736</v>
      </c>
      <c r="E30" s="84">
        <v>1389233</v>
      </c>
      <c r="F30" s="84">
        <v>6572612</v>
      </c>
      <c r="G30" s="84">
        <v>1185774</v>
      </c>
      <c r="H30" s="84">
        <v>201474</v>
      </c>
      <c r="I30" s="84">
        <v>96353</v>
      </c>
      <c r="J30" s="84">
        <v>227626</v>
      </c>
      <c r="K30" s="84">
        <v>580225</v>
      </c>
      <c r="L30" s="84">
        <v>129857</v>
      </c>
      <c r="M30" s="84">
        <v>149336</v>
      </c>
      <c r="N30" s="30"/>
      <c r="O30" s="30"/>
      <c r="P30" s="29"/>
    </row>
    <row r="31" spans="1:15" s="4" customFormat="1" ht="19.5" customHeight="1">
      <c r="A31" s="22" t="s">
        <v>199</v>
      </c>
      <c r="B31" s="343">
        <v>114629973</v>
      </c>
      <c r="C31" s="343">
        <v>103927825</v>
      </c>
      <c r="D31" s="343">
        <v>79432222</v>
      </c>
      <c r="E31" s="81">
        <v>67027817</v>
      </c>
      <c r="F31" s="81">
        <v>65345007</v>
      </c>
      <c r="G31" s="81">
        <v>70367376</v>
      </c>
      <c r="H31" s="81">
        <v>468302</v>
      </c>
      <c r="I31" s="81">
        <v>1147686</v>
      </c>
      <c r="J31" s="81">
        <v>4112157</v>
      </c>
      <c r="K31" s="81">
        <v>47133854</v>
      </c>
      <c r="L31" s="81">
        <v>37435132</v>
      </c>
      <c r="M31" s="81">
        <v>4952689</v>
      </c>
      <c r="N31" s="30"/>
      <c r="O31" s="30"/>
    </row>
    <row r="32" spans="1:18" ht="11.25">
      <c r="A32" s="1" t="s">
        <v>272</v>
      </c>
      <c r="D32" s="25"/>
      <c r="F32" s="53"/>
      <c r="G32" s="53"/>
      <c r="I32" s="53"/>
      <c r="J32" s="53"/>
      <c r="N32" s="30"/>
      <c r="O32" s="30"/>
      <c r="R32" s="8"/>
    </row>
    <row r="33" spans="1:18" ht="11.25">
      <c r="A33" s="7"/>
      <c r="D33" s="53"/>
      <c r="F33" s="53"/>
      <c r="G33" s="53"/>
      <c r="I33" s="53"/>
      <c r="J33" s="53"/>
      <c r="L33" s="54"/>
      <c r="M33" s="54"/>
      <c r="N33" s="54"/>
      <c r="O33" s="54"/>
      <c r="P33" s="54"/>
      <c r="Q33" s="54"/>
      <c r="R33" s="54"/>
    </row>
    <row r="34" spans="1:18" ht="11.25">
      <c r="A34" s="7"/>
      <c r="B34" s="42"/>
      <c r="C34" s="42"/>
      <c r="D34" s="42"/>
      <c r="F34" s="42"/>
      <c r="G34" s="42"/>
      <c r="I34" s="42"/>
      <c r="J34" s="42"/>
      <c r="K34" s="42"/>
      <c r="L34" s="42"/>
      <c r="M34" s="42"/>
      <c r="R34" s="8"/>
    </row>
    <row r="35" spans="2:13" ht="11.25">
      <c r="B35" s="42"/>
      <c r="C35" s="42"/>
      <c r="D35" s="42"/>
      <c r="E35" s="42"/>
      <c r="F35" s="42"/>
      <c r="G35" s="42"/>
      <c r="I35" s="42"/>
      <c r="J35" s="42"/>
      <c r="K35" s="42"/>
      <c r="L35" s="42"/>
      <c r="M35" s="42"/>
    </row>
    <row r="36" spans="2:13" ht="11.25">
      <c r="B36" s="42"/>
      <c r="C36" s="42"/>
      <c r="D36" s="42"/>
      <c r="E36" s="42"/>
      <c r="F36" s="42"/>
      <c r="G36" s="42"/>
      <c r="I36" s="42"/>
      <c r="J36" s="42"/>
      <c r="K36" s="42"/>
      <c r="L36" s="42"/>
      <c r="M36" s="42"/>
    </row>
    <row r="37" spans="2:13" ht="11.25">
      <c r="B37" s="42"/>
      <c r="C37" s="42"/>
      <c r="D37" s="42"/>
      <c r="E37" s="42"/>
      <c r="F37" s="42"/>
      <c r="G37" s="42"/>
      <c r="H37" s="42"/>
      <c r="I37" s="42"/>
      <c r="J37" s="42"/>
      <c r="K37" s="42"/>
      <c r="L37" s="42"/>
      <c r="M37" s="42"/>
    </row>
  </sheetData>
  <sheetProtection/>
  <mergeCells count="8">
    <mergeCell ref="L3:M3"/>
    <mergeCell ref="K6:M6"/>
    <mergeCell ref="B5:D6"/>
    <mergeCell ref="E6:G6"/>
    <mergeCell ref="H6:J6"/>
    <mergeCell ref="E5:G5"/>
    <mergeCell ref="H5:J5"/>
    <mergeCell ref="K5:M5"/>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41.xml><?xml version="1.0" encoding="utf-8"?>
<worksheet xmlns="http://schemas.openxmlformats.org/spreadsheetml/2006/main" xmlns:r="http://schemas.openxmlformats.org/officeDocument/2006/relationships">
  <dimension ref="A1:P37"/>
  <sheetViews>
    <sheetView showGridLines="0" zoomScalePageLayoutView="0" workbookViewId="0" topLeftCell="A1">
      <selection activeCell="A1" sqref="A1"/>
    </sheetView>
  </sheetViews>
  <sheetFormatPr defaultColWidth="11.421875" defaultRowHeight="12.75"/>
  <cols>
    <col min="1" max="1" width="40.7109375" style="1" customWidth="1"/>
    <col min="2" max="2" width="7.00390625" style="1" customWidth="1"/>
    <col min="3" max="3" width="10.421875" style="1" customWidth="1"/>
    <col min="4" max="4" width="7.00390625" style="1" customWidth="1"/>
    <col min="5" max="5" width="7.00390625" style="5" customWidth="1"/>
    <col min="6" max="6" width="11.140625" style="5" customWidth="1"/>
    <col min="7" max="7" width="7.28125" style="5" customWidth="1"/>
    <col min="8" max="8" width="7.00390625" style="5" customWidth="1"/>
    <col min="9" max="9" width="10.57421875" style="5" customWidth="1"/>
    <col min="10" max="11" width="7.00390625" style="5" customWidth="1"/>
    <col min="12" max="12" width="10.57421875" style="5" customWidth="1"/>
    <col min="13" max="14" width="7.00390625" style="5" customWidth="1"/>
    <col min="15" max="15" width="10.57421875" style="5" customWidth="1"/>
    <col min="16" max="16" width="7.00390625" style="5" customWidth="1"/>
    <col min="17" max="16384" width="11.421875" style="1" customWidth="1"/>
  </cols>
  <sheetData>
    <row r="1" spans="7:16" ht="12.75" customHeight="1">
      <c r="G1" s="29"/>
      <c r="H1" s="29"/>
      <c r="I1" s="29"/>
      <c r="J1" s="29"/>
      <c r="K1" s="29"/>
      <c r="L1" s="29"/>
      <c r="M1" s="29"/>
      <c r="N1" s="29"/>
      <c r="O1" s="29"/>
      <c r="P1" s="29"/>
    </row>
    <row r="2" spans="1:16" s="10" customFormat="1" ht="12.75" customHeight="1">
      <c r="A2" s="17"/>
      <c r="B2" s="17"/>
      <c r="C2" s="17"/>
      <c r="D2" s="17"/>
      <c r="E2" s="38"/>
      <c r="F2" s="38"/>
      <c r="G2" s="55"/>
      <c r="H2" s="55"/>
      <c r="I2" s="55"/>
      <c r="J2" s="55"/>
      <c r="K2" s="55"/>
      <c r="L2" s="55"/>
      <c r="M2" s="55"/>
      <c r="N2" s="55"/>
      <c r="O2" s="55"/>
      <c r="P2" s="55"/>
    </row>
    <row r="3" spans="1:11" s="10" customFormat="1" ht="12.75" customHeight="1">
      <c r="A3" s="668"/>
      <c r="B3" s="668"/>
      <c r="C3" s="668"/>
      <c r="D3" s="668"/>
      <c r="E3" s="668"/>
      <c r="F3" s="668"/>
      <c r="G3" s="668"/>
      <c r="H3" s="668"/>
      <c r="I3" s="568"/>
      <c r="J3" s="17"/>
      <c r="K3" s="17"/>
    </row>
    <row r="4" spans="1:16" ht="21" customHeight="1">
      <c r="A4" s="529" t="s">
        <v>505</v>
      </c>
      <c r="B4" s="529"/>
      <c r="C4" s="529"/>
      <c r="D4" s="529"/>
      <c r="E4" s="529"/>
      <c r="F4" s="529"/>
      <c r="G4" s="529"/>
      <c r="H4" s="529"/>
      <c r="I4" s="529"/>
      <c r="J4" s="529"/>
      <c r="K4" s="529"/>
      <c r="L4" s="15"/>
      <c r="M4" s="15"/>
      <c r="N4" s="15"/>
      <c r="O4" s="583" t="s">
        <v>139</v>
      </c>
      <c r="P4" s="645"/>
    </row>
    <row r="5" spans="5:16" ht="20.25" customHeight="1">
      <c r="E5" s="1"/>
      <c r="F5" s="1"/>
      <c r="G5" s="1"/>
      <c r="H5" s="1"/>
      <c r="I5" s="1"/>
      <c r="J5" s="1"/>
      <c r="K5" s="1"/>
      <c r="L5" s="1"/>
      <c r="M5" s="8"/>
      <c r="N5" s="8"/>
      <c r="O5" s="8"/>
      <c r="P5" s="39"/>
    </row>
    <row r="6" spans="1:16" ht="38.25" customHeight="1">
      <c r="A6" s="44"/>
      <c r="B6" s="613" t="s">
        <v>64</v>
      </c>
      <c r="C6" s="613"/>
      <c r="D6" s="613"/>
      <c r="E6" s="550" t="s">
        <v>288</v>
      </c>
      <c r="F6" s="550"/>
      <c r="G6" s="550"/>
      <c r="H6" s="613" t="s">
        <v>289</v>
      </c>
      <c r="I6" s="613"/>
      <c r="J6" s="613"/>
      <c r="K6" s="550" t="s">
        <v>65</v>
      </c>
      <c r="L6" s="550"/>
      <c r="M6" s="550"/>
      <c r="N6" s="613" t="s">
        <v>66</v>
      </c>
      <c r="O6" s="613"/>
      <c r="P6" s="613"/>
    </row>
    <row r="7" spans="1:16" ht="29.25" customHeight="1">
      <c r="A7" s="2"/>
      <c r="B7" s="18" t="s">
        <v>285</v>
      </c>
      <c r="C7" s="18" t="s">
        <v>286</v>
      </c>
      <c r="D7" s="18" t="s">
        <v>287</v>
      </c>
      <c r="E7" s="18" t="s">
        <v>285</v>
      </c>
      <c r="F7" s="18" t="s">
        <v>286</v>
      </c>
      <c r="G7" s="18" t="s">
        <v>287</v>
      </c>
      <c r="H7" s="18" t="s">
        <v>285</v>
      </c>
      <c r="I7" s="18" t="s">
        <v>286</v>
      </c>
      <c r="J7" s="18" t="s">
        <v>287</v>
      </c>
      <c r="K7" s="18" t="s">
        <v>285</v>
      </c>
      <c r="L7" s="18" t="s">
        <v>286</v>
      </c>
      <c r="M7" s="18" t="s">
        <v>287</v>
      </c>
      <c r="N7" s="18" t="s">
        <v>285</v>
      </c>
      <c r="O7" s="18" t="s">
        <v>286</v>
      </c>
      <c r="P7" s="18" t="s">
        <v>287</v>
      </c>
    </row>
    <row r="8" spans="1:16" ht="11.25">
      <c r="A8" s="19" t="s">
        <v>140</v>
      </c>
      <c r="B8" s="323">
        <v>88.871</v>
      </c>
      <c r="C8" s="323">
        <v>2.978</v>
      </c>
      <c r="D8" s="323">
        <v>8.15</v>
      </c>
      <c r="E8" s="322">
        <v>79.565</v>
      </c>
      <c r="F8" s="322">
        <v>9.812</v>
      </c>
      <c r="G8" s="322">
        <v>10.623</v>
      </c>
      <c r="H8" s="322">
        <v>83.441</v>
      </c>
      <c r="I8" s="322">
        <v>6.774</v>
      </c>
      <c r="J8" s="322">
        <v>9.785</v>
      </c>
      <c r="K8" s="322">
        <v>79.685</v>
      </c>
      <c r="L8" s="322">
        <v>6.946</v>
      </c>
      <c r="M8" s="322">
        <v>13.368</v>
      </c>
      <c r="N8" s="322">
        <v>83.901</v>
      </c>
      <c r="O8" s="322">
        <v>7.224</v>
      </c>
      <c r="P8" s="322">
        <v>8.875</v>
      </c>
    </row>
    <row r="9" spans="1:16" ht="15" customHeight="1">
      <c r="A9" s="20" t="s">
        <v>141</v>
      </c>
      <c r="B9" s="64">
        <v>88.333</v>
      </c>
      <c r="C9" s="64">
        <v>0</v>
      </c>
      <c r="D9" s="64">
        <v>11.667</v>
      </c>
      <c r="E9" s="64">
        <v>74.208</v>
      </c>
      <c r="F9" s="64">
        <v>14.027</v>
      </c>
      <c r="G9" s="64">
        <v>11.765</v>
      </c>
      <c r="H9" s="64">
        <v>79.07</v>
      </c>
      <c r="I9" s="64">
        <v>8.14</v>
      </c>
      <c r="J9" s="64">
        <v>12.791</v>
      </c>
      <c r="K9" s="64">
        <v>69.863</v>
      </c>
      <c r="L9" s="64">
        <v>4.11</v>
      </c>
      <c r="M9" s="64">
        <v>26.027</v>
      </c>
      <c r="N9" s="64">
        <v>81.006</v>
      </c>
      <c r="O9" s="64">
        <v>8.939</v>
      </c>
      <c r="P9" s="64">
        <v>10.056</v>
      </c>
    </row>
    <row r="10" spans="1:16" ht="15" customHeight="1">
      <c r="A10" s="20" t="s">
        <v>192</v>
      </c>
      <c r="B10" s="64">
        <v>92.857</v>
      </c>
      <c r="C10" s="64">
        <v>2.857</v>
      </c>
      <c r="D10" s="64">
        <v>4.286</v>
      </c>
      <c r="E10" s="64">
        <v>78.788</v>
      </c>
      <c r="F10" s="64">
        <v>13.636</v>
      </c>
      <c r="G10" s="64">
        <v>7.576</v>
      </c>
      <c r="H10" s="64">
        <v>82.828</v>
      </c>
      <c r="I10" s="64">
        <v>10.101</v>
      </c>
      <c r="J10" s="64">
        <v>7.071</v>
      </c>
      <c r="K10" s="64">
        <v>73.864</v>
      </c>
      <c r="L10" s="64">
        <v>6.818</v>
      </c>
      <c r="M10" s="64">
        <v>19.318</v>
      </c>
      <c r="N10" s="64">
        <v>79.524</v>
      </c>
      <c r="O10" s="64">
        <v>8.095</v>
      </c>
      <c r="P10" s="64">
        <v>12.381</v>
      </c>
    </row>
    <row r="11" spans="1:16" ht="15" customHeight="1">
      <c r="A11" s="20" t="s">
        <v>193</v>
      </c>
      <c r="B11" s="64">
        <v>87.097</v>
      </c>
      <c r="C11" s="64">
        <v>4.839</v>
      </c>
      <c r="D11" s="64">
        <v>8.065</v>
      </c>
      <c r="E11" s="64">
        <v>85.59</v>
      </c>
      <c r="F11" s="64">
        <v>6.987</v>
      </c>
      <c r="G11" s="64">
        <v>7.424</v>
      </c>
      <c r="H11" s="64">
        <v>89.888</v>
      </c>
      <c r="I11" s="64">
        <v>2.247</v>
      </c>
      <c r="J11" s="64">
        <v>7.865</v>
      </c>
      <c r="K11" s="64">
        <v>84</v>
      </c>
      <c r="L11" s="64">
        <v>8</v>
      </c>
      <c r="M11" s="64">
        <v>8</v>
      </c>
      <c r="N11" s="64">
        <v>87.629</v>
      </c>
      <c r="O11" s="64">
        <v>6.186</v>
      </c>
      <c r="P11" s="64">
        <v>6.186</v>
      </c>
    </row>
    <row r="12" spans="1:16" ht="15" customHeight="1">
      <c r="A12" s="20" t="s">
        <v>142</v>
      </c>
      <c r="B12" s="64">
        <v>93.478</v>
      </c>
      <c r="C12" s="64">
        <v>2.174</v>
      </c>
      <c r="D12" s="64">
        <v>4.348</v>
      </c>
      <c r="E12" s="64">
        <v>85.882</v>
      </c>
      <c r="F12" s="64">
        <v>8.235</v>
      </c>
      <c r="G12" s="64">
        <v>5.882</v>
      </c>
      <c r="H12" s="64">
        <v>76.923</v>
      </c>
      <c r="I12" s="64">
        <v>9.231</v>
      </c>
      <c r="J12" s="64">
        <v>13.846</v>
      </c>
      <c r="K12" s="64">
        <v>89.091</v>
      </c>
      <c r="L12" s="64">
        <v>7.273</v>
      </c>
      <c r="M12" s="64">
        <v>3.636</v>
      </c>
      <c r="N12" s="64">
        <v>86.331</v>
      </c>
      <c r="O12" s="64">
        <v>5.036</v>
      </c>
      <c r="P12" s="64">
        <v>8.633</v>
      </c>
    </row>
    <row r="13" spans="1:16" ht="15" customHeight="1">
      <c r="A13" s="20" t="s">
        <v>194</v>
      </c>
      <c r="B13" s="64">
        <v>93.846</v>
      </c>
      <c r="C13" s="64">
        <v>0</v>
      </c>
      <c r="D13" s="64">
        <v>6.154</v>
      </c>
      <c r="E13" s="64">
        <v>80.328</v>
      </c>
      <c r="F13" s="64">
        <v>7.377</v>
      </c>
      <c r="G13" s="64">
        <v>12.295</v>
      </c>
      <c r="H13" s="64">
        <v>80.208</v>
      </c>
      <c r="I13" s="64">
        <v>2.083</v>
      </c>
      <c r="J13" s="64">
        <v>17.708</v>
      </c>
      <c r="K13" s="64">
        <v>79.73</v>
      </c>
      <c r="L13" s="64">
        <v>8.108</v>
      </c>
      <c r="M13" s="64">
        <v>12.162</v>
      </c>
      <c r="N13" s="64">
        <v>91.192</v>
      </c>
      <c r="O13" s="64">
        <v>4.145</v>
      </c>
      <c r="P13" s="64">
        <v>4.663</v>
      </c>
    </row>
    <row r="14" spans="1:16" ht="15" customHeight="1">
      <c r="A14" s="20" t="s">
        <v>143</v>
      </c>
      <c r="B14" s="64">
        <v>88.235</v>
      </c>
      <c r="C14" s="64">
        <v>3.922</v>
      </c>
      <c r="D14" s="64">
        <v>7.843</v>
      </c>
      <c r="E14" s="64">
        <v>75</v>
      </c>
      <c r="F14" s="64">
        <v>11.413</v>
      </c>
      <c r="G14" s="64">
        <v>13.587</v>
      </c>
      <c r="H14" s="64">
        <v>75</v>
      </c>
      <c r="I14" s="64">
        <v>9.722</v>
      </c>
      <c r="J14" s="64">
        <v>15.278</v>
      </c>
      <c r="K14" s="64">
        <v>76.667</v>
      </c>
      <c r="L14" s="64">
        <v>5</v>
      </c>
      <c r="M14" s="64">
        <v>18.333</v>
      </c>
      <c r="N14" s="64">
        <v>80.132</v>
      </c>
      <c r="O14" s="64">
        <v>7.947</v>
      </c>
      <c r="P14" s="64">
        <v>11.921</v>
      </c>
    </row>
    <row r="15" spans="1:16" ht="15" customHeight="1">
      <c r="A15" s="20" t="s">
        <v>195</v>
      </c>
      <c r="B15" s="64">
        <v>88.312</v>
      </c>
      <c r="C15" s="64">
        <v>3.896</v>
      </c>
      <c r="D15" s="64">
        <v>7.792</v>
      </c>
      <c r="E15" s="64">
        <v>86.296</v>
      </c>
      <c r="F15" s="64">
        <v>8.519</v>
      </c>
      <c r="G15" s="64">
        <v>5.185</v>
      </c>
      <c r="H15" s="64">
        <v>91.818</v>
      </c>
      <c r="I15" s="64">
        <v>4.545</v>
      </c>
      <c r="J15" s="64">
        <v>3.636</v>
      </c>
      <c r="K15" s="64">
        <v>83.146</v>
      </c>
      <c r="L15" s="64">
        <v>7.865</v>
      </c>
      <c r="M15" s="64">
        <v>8.989</v>
      </c>
      <c r="N15" s="64">
        <v>91.88</v>
      </c>
      <c r="O15" s="64">
        <v>3.846</v>
      </c>
      <c r="P15" s="64">
        <v>4.274</v>
      </c>
    </row>
    <row r="16" spans="1:16" ht="15" customHeight="1">
      <c r="A16" s="20" t="s">
        <v>144</v>
      </c>
      <c r="B16" s="64">
        <v>88.889</v>
      </c>
      <c r="C16" s="64">
        <v>5.556</v>
      </c>
      <c r="D16" s="64">
        <v>5.556</v>
      </c>
      <c r="E16" s="64">
        <v>82.692</v>
      </c>
      <c r="F16" s="64">
        <v>8.077</v>
      </c>
      <c r="G16" s="64">
        <v>9.231</v>
      </c>
      <c r="H16" s="64">
        <v>93.396</v>
      </c>
      <c r="I16" s="64">
        <v>3.774</v>
      </c>
      <c r="J16" s="64">
        <v>2.83</v>
      </c>
      <c r="K16" s="64">
        <v>88.764</v>
      </c>
      <c r="L16" s="64">
        <v>3.371</v>
      </c>
      <c r="M16" s="64">
        <v>7.865</v>
      </c>
      <c r="N16" s="64">
        <v>83.333</v>
      </c>
      <c r="O16" s="64">
        <v>9.649</v>
      </c>
      <c r="P16" s="64">
        <v>7.018</v>
      </c>
    </row>
    <row r="17" spans="1:16" ht="15" customHeight="1">
      <c r="A17" s="20" t="s">
        <v>145</v>
      </c>
      <c r="B17" s="64">
        <v>92</v>
      </c>
      <c r="C17" s="64">
        <v>0</v>
      </c>
      <c r="D17" s="64">
        <v>8</v>
      </c>
      <c r="E17" s="64">
        <v>82.979</v>
      </c>
      <c r="F17" s="64">
        <v>4.255</v>
      </c>
      <c r="G17" s="64">
        <v>12.766</v>
      </c>
      <c r="H17" s="64">
        <v>92.308</v>
      </c>
      <c r="I17" s="64">
        <v>5.128</v>
      </c>
      <c r="J17" s="64">
        <v>2.564</v>
      </c>
      <c r="K17" s="64">
        <v>94.118</v>
      </c>
      <c r="L17" s="64">
        <v>2.941</v>
      </c>
      <c r="M17" s="64">
        <v>2.941</v>
      </c>
      <c r="N17" s="64">
        <v>89.873</v>
      </c>
      <c r="O17" s="64">
        <v>5.063</v>
      </c>
      <c r="P17" s="64">
        <v>5.063</v>
      </c>
    </row>
    <row r="18" spans="1:16" ht="15" customHeight="1">
      <c r="A18" s="20" t="s">
        <v>196</v>
      </c>
      <c r="B18" s="64">
        <v>82.727</v>
      </c>
      <c r="C18" s="64">
        <v>3.636</v>
      </c>
      <c r="D18" s="64">
        <v>13.636</v>
      </c>
      <c r="E18" s="64">
        <v>71.324</v>
      </c>
      <c r="F18" s="64">
        <v>11.275</v>
      </c>
      <c r="G18" s="64">
        <v>17.402</v>
      </c>
      <c r="H18" s="64">
        <v>76.786</v>
      </c>
      <c r="I18" s="64">
        <v>10.714</v>
      </c>
      <c r="J18" s="64">
        <v>12.5</v>
      </c>
      <c r="K18" s="64">
        <v>71.429</v>
      </c>
      <c r="L18" s="64">
        <v>11.111</v>
      </c>
      <c r="M18" s="64">
        <v>17.46</v>
      </c>
      <c r="N18" s="64">
        <v>75.831</v>
      </c>
      <c r="O18" s="64">
        <v>9.97</v>
      </c>
      <c r="P18" s="64">
        <v>14.199</v>
      </c>
    </row>
    <row r="19" spans="1:16" ht="15" customHeight="1">
      <c r="A19" s="21" t="s">
        <v>146</v>
      </c>
      <c r="B19" s="323">
        <v>91.262</v>
      </c>
      <c r="C19" s="323">
        <v>1.942</v>
      </c>
      <c r="D19" s="323">
        <v>6.796</v>
      </c>
      <c r="E19" s="66">
        <v>82.527</v>
      </c>
      <c r="F19" s="66">
        <v>4.301</v>
      </c>
      <c r="G19" s="66">
        <v>13.172</v>
      </c>
      <c r="H19" s="66">
        <v>82.639</v>
      </c>
      <c r="I19" s="66">
        <v>1.389</v>
      </c>
      <c r="J19" s="66">
        <v>15.972</v>
      </c>
      <c r="K19" s="66">
        <v>75.207</v>
      </c>
      <c r="L19" s="66">
        <v>3.306</v>
      </c>
      <c r="M19" s="66">
        <v>21.488</v>
      </c>
      <c r="N19" s="66">
        <v>83.612</v>
      </c>
      <c r="O19" s="66">
        <v>5.686</v>
      </c>
      <c r="P19" s="66">
        <v>10.702</v>
      </c>
    </row>
    <row r="20" spans="1:16" ht="15" customHeight="1">
      <c r="A20" s="20" t="s">
        <v>197</v>
      </c>
      <c r="B20" s="64">
        <v>96.154</v>
      </c>
      <c r="C20" s="64">
        <v>0</v>
      </c>
      <c r="D20" s="64">
        <v>3.846</v>
      </c>
      <c r="E20" s="64">
        <v>86.772</v>
      </c>
      <c r="F20" s="64">
        <v>1.058</v>
      </c>
      <c r="G20" s="64">
        <v>12.169</v>
      </c>
      <c r="H20" s="64">
        <v>80</v>
      </c>
      <c r="I20" s="64">
        <v>0</v>
      </c>
      <c r="J20" s="64">
        <v>20</v>
      </c>
      <c r="K20" s="64">
        <v>92.063</v>
      </c>
      <c r="L20" s="64">
        <v>0</v>
      </c>
      <c r="M20" s="64">
        <v>7.937</v>
      </c>
      <c r="N20" s="64">
        <v>91.875</v>
      </c>
      <c r="O20" s="64">
        <v>2.5</v>
      </c>
      <c r="P20" s="64">
        <v>5.625</v>
      </c>
    </row>
    <row r="21" spans="1:16" ht="15" customHeight="1">
      <c r="A21" s="20" t="s">
        <v>147</v>
      </c>
      <c r="B21" s="64">
        <v>90.909</v>
      </c>
      <c r="C21" s="64">
        <v>9.091</v>
      </c>
      <c r="D21" s="64">
        <v>0</v>
      </c>
      <c r="E21" s="64">
        <v>81.579</v>
      </c>
      <c r="F21" s="64">
        <v>5.263</v>
      </c>
      <c r="G21" s="64">
        <v>13.158</v>
      </c>
      <c r="H21" s="64">
        <v>93.75</v>
      </c>
      <c r="I21" s="64">
        <v>6.25</v>
      </c>
      <c r="J21" s="64">
        <v>0</v>
      </c>
      <c r="K21" s="64">
        <v>92.857</v>
      </c>
      <c r="L21" s="64">
        <v>7.143</v>
      </c>
      <c r="M21" s="64">
        <v>0</v>
      </c>
      <c r="N21" s="64">
        <v>84.375</v>
      </c>
      <c r="O21" s="64">
        <v>6.25</v>
      </c>
      <c r="P21" s="64">
        <v>9.375</v>
      </c>
    </row>
    <row r="22" spans="1:16" ht="15" customHeight="1">
      <c r="A22" s="20" t="s">
        <v>198</v>
      </c>
      <c r="B22" s="64">
        <v>85</v>
      </c>
      <c r="C22" s="64">
        <v>2.5</v>
      </c>
      <c r="D22" s="64">
        <v>12.5</v>
      </c>
      <c r="E22" s="64">
        <v>77.241</v>
      </c>
      <c r="F22" s="64">
        <v>8.276</v>
      </c>
      <c r="G22" s="64">
        <v>14.483</v>
      </c>
      <c r="H22" s="64">
        <v>82.759</v>
      </c>
      <c r="I22" s="64">
        <v>1.724</v>
      </c>
      <c r="J22" s="64">
        <v>15.517</v>
      </c>
      <c r="K22" s="64">
        <v>45.455</v>
      </c>
      <c r="L22" s="64">
        <v>6.818</v>
      </c>
      <c r="M22" s="64">
        <v>47.727</v>
      </c>
      <c r="N22" s="64">
        <v>71.028</v>
      </c>
      <c r="O22" s="64">
        <v>10.28</v>
      </c>
      <c r="P22" s="64">
        <v>18.692</v>
      </c>
    </row>
    <row r="23" spans="1:16" ht="15" customHeight="1">
      <c r="A23" s="22" t="s">
        <v>199</v>
      </c>
      <c r="B23" s="71">
        <v>89.204</v>
      </c>
      <c r="C23" s="71">
        <v>2.834</v>
      </c>
      <c r="D23" s="71">
        <v>7.962</v>
      </c>
      <c r="E23" s="71">
        <v>79.971</v>
      </c>
      <c r="F23" s="71">
        <v>9.057</v>
      </c>
      <c r="G23" s="71">
        <v>10.972</v>
      </c>
      <c r="H23" s="71">
        <v>83.333</v>
      </c>
      <c r="I23" s="71">
        <v>6.052</v>
      </c>
      <c r="J23" s="71">
        <v>10.615</v>
      </c>
      <c r="K23" s="71">
        <v>79.072</v>
      </c>
      <c r="L23" s="71">
        <v>6.448</v>
      </c>
      <c r="M23" s="71">
        <v>14.48</v>
      </c>
      <c r="N23" s="71">
        <v>83.862</v>
      </c>
      <c r="O23" s="71">
        <v>7.018</v>
      </c>
      <c r="P23" s="71">
        <v>9.119</v>
      </c>
    </row>
    <row r="24" spans="1:16" ht="15" customHeight="1">
      <c r="A24" s="23" t="s">
        <v>150</v>
      </c>
      <c r="B24" s="312"/>
      <c r="C24" s="312"/>
      <c r="D24" s="312"/>
      <c r="E24" s="85"/>
      <c r="F24" s="85"/>
      <c r="G24" s="85"/>
      <c r="H24" s="85"/>
      <c r="I24" s="85"/>
      <c r="J24" s="85"/>
      <c r="K24" s="85"/>
      <c r="L24" s="85"/>
      <c r="M24" s="85"/>
      <c r="N24" s="85"/>
      <c r="O24" s="85"/>
      <c r="P24" s="85"/>
    </row>
    <row r="25" spans="1:16" ht="15" customHeight="1">
      <c r="A25" s="20" t="s">
        <v>200</v>
      </c>
      <c r="B25" s="64">
        <v>92.265</v>
      </c>
      <c r="C25" s="64">
        <v>2.762</v>
      </c>
      <c r="D25" s="64">
        <v>4.972</v>
      </c>
      <c r="E25" s="64">
        <v>89.593</v>
      </c>
      <c r="F25" s="64">
        <v>4.977</v>
      </c>
      <c r="G25" s="64">
        <v>5.43</v>
      </c>
      <c r="H25" s="64">
        <v>93.701</v>
      </c>
      <c r="I25" s="64">
        <v>0.787</v>
      </c>
      <c r="J25" s="64">
        <v>5.512</v>
      </c>
      <c r="K25" s="64">
        <v>93.363</v>
      </c>
      <c r="L25" s="64">
        <v>4.425</v>
      </c>
      <c r="M25" s="64">
        <v>2.212</v>
      </c>
      <c r="N25" s="64">
        <v>91.854</v>
      </c>
      <c r="O25" s="64">
        <v>5.026</v>
      </c>
      <c r="P25" s="64">
        <v>3.12</v>
      </c>
    </row>
    <row r="26" spans="1:16" ht="15" customHeight="1">
      <c r="A26" s="20" t="s">
        <v>201</v>
      </c>
      <c r="B26" s="64"/>
      <c r="C26" s="64"/>
      <c r="D26" s="64"/>
      <c r="E26" s="64"/>
      <c r="F26" s="64"/>
      <c r="G26" s="64"/>
      <c r="H26" s="64"/>
      <c r="I26" s="64"/>
      <c r="J26" s="64"/>
      <c r="K26" s="64"/>
      <c r="L26" s="64"/>
      <c r="M26" s="64"/>
      <c r="N26" s="64"/>
      <c r="O26" s="64"/>
      <c r="P26" s="64"/>
    </row>
    <row r="27" spans="1:16" ht="15" customHeight="1">
      <c r="A27" s="24" t="s">
        <v>151</v>
      </c>
      <c r="B27" s="64">
        <v>94</v>
      </c>
      <c r="C27" s="64">
        <v>4</v>
      </c>
      <c r="D27" s="64">
        <v>2</v>
      </c>
      <c r="E27" s="64">
        <v>77.297</v>
      </c>
      <c r="F27" s="64">
        <v>11.892</v>
      </c>
      <c r="G27" s="64">
        <v>10.811</v>
      </c>
      <c r="H27" s="64">
        <v>81.333</v>
      </c>
      <c r="I27" s="64">
        <v>5.333</v>
      </c>
      <c r="J27" s="64">
        <v>13.333</v>
      </c>
      <c r="K27" s="64">
        <v>79.365</v>
      </c>
      <c r="L27" s="64">
        <v>3.175</v>
      </c>
      <c r="M27" s="64">
        <v>17.46</v>
      </c>
      <c r="N27" s="64">
        <v>85.034</v>
      </c>
      <c r="O27" s="64">
        <v>8.844</v>
      </c>
      <c r="P27" s="64">
        <v>6.122</v>
      </c>
    </row>
    <row r="28" spans="1:16" ht="15" customHeight="1">
      <c r="A28" s="24" t="s">
        <v>152</v>
      </c>
      <c r="B28" s="64">
        <v>92.857</v>
      </c>
      <c r="C28" s="64">
        <v>3.571</v>
      </c>
      <c r="D28" s="64">
        <v>3.571</v>
      </c>
      <c r="E28" s="64">
        <v>81.683</v>
      </c>
      <c r="F28" s="64">
        <v>12.376</v>
      </c>
      <c r="G28" s="64">
        <v>5.941</v>
      </c>
      <c r="H28" s="64">
        <v>82.716</v>
      </c>
      <c r="I28" s="64">
        <v>11.111</v>
      </c>
      <c r="J28" s="64">
        <v>6.173</v>
      </c>
      <c r="K28" s="64">
        <v>85.294</v>
      </c>
      <c r="L28" s="64">
        <v>11.765</v>
      </c>
      <c r="M28" s="64">
        <v>2.941</v>
      </c>
      <c r="N28" s="64">
        <v>89.017</v>
      </c>
      <c r="O28" s="64">
        <v>6.358</v>
      </c>
      <c r="P28" s="64">
        <v>4.624</v>
      </c>
    </row>
    <row r="29" spans="1:16" ht="15" customHeight="1">
      <c r="A29" s="24" t="s">
        <v>153</v>
      </c>
      <c r="B29" s="64">
        <v>87.879</v>
      </c>
      <c r="C29" s="64">
        <v>4.545</v>
      </c>
      <c r="D29" s="64">
        <v>7.576</v>
      </c>
      <c r="E29" s="64">
        <v>76.23</v>
      </c>
      <c r="F29" s="64">
        <v>10.246</v>
      </c>
      <c r="G29" s="64">
        <v>13.525</v>
      </c>
      <c r="H29" s="64">
        <v>77.895</v>
      </c>
      <c r="I29" s="64">
        <v>9.474</v>
      </c>
      <c r="J29" s="64">
        <v>12.632</v>
      </c>
      <c r="K29" s="64">
        <v>79.747</v>
      </c>
      <c r="L29" s="64">
        <v>10.127</v>
      </c>
      <c r="M29" s="64">
        <v>10.127</v>
      </c>
      <c r="N29" s="64">
        <v>81.5</v>
      </c>
      <c r="O29" s="64">
        <v>8.5</v>
      </c>
      <c r="P29" s="64">
        <v>10</v>
      </c>
    </row>
    <row r="30" spans="1:16" ht="15" customHeight="1">
      <c r="A30" s="24" t="s">
        <v>154</v>
      </c>
      <c r="B30" s="64">
        <v>86.856</v>
      </c>
      <c r="C30" s="64">
        <v>2.32</v>
      </c>
      <c r="D30" s="64">
        <v>10.825</v>
      </c>
      <c r="E30" s="64">
        <v>76.231</v>
      </c>
      <c r="F30" s="64">
        <v>9.916</v>
      </c>
      <c r="G30" s="64">
        <v>13.854</v>
      </c>
      <c r="H30" s="64">
        <v>79.965</v>
      </c>
      <c r="I30" s="64">
        <v>7.206</v>
      </c>
      <c r="J30" s="64">
        <v>12.83</v>
      </c>
      <c r="K30" s="64">
        <v>70.759</v>
      </c>
      <c r="L30" s="64">
        <v>6.473</v>
      </c>
      <c r="M30" s="64">
        <v>22.768</v>
      </c>
      <c r="N30" s="64">
        <v>79.298</v>
      </c>
      <c r="O30" s="64">
        <v>7.632</v>
      </c>
      <c r="P30" s="64">
        <v>13.07</v>
      </c>
    </row>
    <row r="31" spans="1:16" ht="15" customHeight="1">
      <c r="A31" s="22" t="s">
        <v>199</v>
      </c>
      <c r="B31" s="68">
        <v>89.204</v>
      </c>
      <c r="C31" s="68">
        <v>2.834</v>
      </c>
      <c r="D31" s="68">
        <v>7.962</v>
      </c>
      <c r="E31" s="68">
        <v>79.971</v>
      </c>
      <c r="F31" s="68">
        <v>9.057</v>
      </c>
      <c r="G31" s="68">
        <v>10.972</v>
      </c>
      <c r="H31" s="68">
        <v>83.333</v>
      </c>
      <c r="I31" s="68">
        <v>6.052</v>
      </c>
      <c r="J31" s="68">
        <v>10.615</v>
      </c>
      <c r="K31" s="68">
        <v>79.072</v>
      </c>
      <c r="L31" s="68">
        <v>6.448</v>
      </c>
      <c r="M31" s="68">
        <v>14.48</v>
      </c>
      <c r="N31" s="68">
        <v>83.862</v>
      </c>
      <c r="O31" s="68">
        <v>7.018</v>
      </c>
      <c r="P31" s="68">
        <v>9.119</v>
      </c>
    </row>
    <row r="32" spans="1:16" ht="15" customHeight="1">
      <c r="A32" s="1" t="s">
        <v>155</v>
      </c>
      <c r="E32" s="1"/>
      <c r="F32" s="1"/>
      <c r="G32" s="8"/>
      <c r="H32" s="8"/>
      <c r="I32" s="8"/>
      <c r="J32" s="39"/>
      <c r="K32" s="39"/>
      <c r="L32" s="39"/>
      <c r="M32" s="1"/>
      <c r="N32" s="1"/>
      <c r="O32" s="1"/>
      <c r="P32" s="1"/>
    </row>
    <row r="33" ht="11.25">
      <c r="A33" s="1" t="s">
        <v>272</v>
      </c>
    </row>
    <row r="35" spans="2:16" ht="11.25">
      <c r="B35" s="16"/>
      <c r="C35" s="16"/>
      <c r="D35" s="16"/>
      <c r="E35" s="16"/>
      <c r="F35" s="16"/>
      <c r="G35" s="16"/>
      <c r="H35" s="16"/>
      <c r="I35" s="16"/>
      <c r="J35" s="16"/>
      <c r="K35" s="16"/>
      <c r="L35" s="16"/>
      <c r="M35" s="16"/>
      <c r="N35" s="16"/>
      <c r="O35" s="16"/>
      <c r="P35" s="16"/>
    </row>
    <row r="37" ht="11.25">
      <c r="F37" s="56"/>
    </row>
  </sheetData>
  <sheetProtection/>
  <mergeCells count="7">
    <mergeCell ref="A3:I3"/>
    <mergeCell ref="N6:P6"/>
    <mergeCell ref="B6:D6"/>
    <mergeCell ref="E6:G6"/>
    <mergeCell ref="H6:J6"/>
    <mergeCell ref="K6:M6"/>
    <mergeCell ref="O4:P4"/>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5.xml><?xml version="1.0" encoding="utf-8"?>
<worksheet xmlns="http://schemas.openxmlformats.org/spreadsheetml/2006/main" xmlns:r="http://schemas.openxmlformats.org/officeDocument/2006/relationships">
  <dimension ref="A1:O39"/>
  <sheetViews>
    <sheetView showGridLines="0" zoomScaleSheetLayoutView="100" zoomScalePageLayoutView="0" workbookViewId="0" topLeftCell="A1">
      <selection activeCell="A1" sqref="A1"/>
    </sheetView>
  </sheetViews>
  <sheetFormatPr defaultColWidth="11.421875" defaultRowHeight="12.75"/>
  <cols>
    <col min="1" max="1" width="60.7109375" style="1" customWidth="1"/>
    <col min="2" max="13" width="7.7109375" style="1" customWidth="1"/>
    <col min="14" max="16384" width="11.421875" style="1" customWidth="1"/>
  </cols>
  <sheetData>
    <row r="1" spans="4:13" ht="22.5" customHeight="1">
      <c r="D1" s="9"/>
      <c r="E1" s="9"/>
      <c r="F1" s="9"/>
      <c r="G1" s="8"/>
      <c r="H1" s="8"/>
      <c r="I1" s="8"/>
      <c r="J1" s="8"/>
      <c r="K1" s="8"/>
      <c r="L1" s="8"/>
      <c r="M1" s="8"/>
    </row>
    <row r="2" spans="1:13" s="17" customFormat="1" ht="13.5">
      <c r="A2" s="568"/>
      <c r="B2" s="568"/>
      <c r="C2" s="568"/>
      <c r="D2" s="568"/>
      <c r="E2" s="568"/>
      <c r="F2" s="568"/>
      <c r="G2" s="568"/>
      <c r="H2" s="568"/>
      <c r="I2" s="568"/>
      <c r="M2" s="426"/>
    </row>
    <row r="3" spans="1:13" s="17" customFormat="1" ht="13.5">
      <c r="A3" s="569" t="s">
        <v>423</v>
      </c>
      <c r="B3" s="569"/>
      <c r="C3" s="569"/>
      <c r="D3" s="569"/>
      <c r="E3" s="569"/>
      <c r="F3" s="569"/>
      <c r="G3" s="569"/>
      <c r="H3" s="569"/>
      <c r="I3" s="569"/>
      <c r="J3" s="427"/>
      <c r="K3" s="427"/>
      <c r="L3" s="428"/>
      <c r="M3" s="13" t="s">
        <v>319</v>
      </c>
    </row>
    <row r="4" spans="1:13" s="17" customFormat="1" ht="11.25" customHeight="1">
      <c r="A4" s="408"/>
      <c r="B4" s="408"/>
      <c r="C4" s="408"/>
      <c r="D4" s="408"/>
      <c r="E4" s="408"/>
      <c r="F4" s="408"/>
      <c r="G4" s="408"/>
      <c r="H4" s="408"/>
      <c r="I4" s="408"/>
      <c r="J4" s="408"/>
      <c r="K4" s="408"/>
      <c r="L4" s="408"/>
      <c r="M4" s="408"/>
    </row>
    <row r="5" spans="1:13" s="36" customFormat="1" ht="22.5" customHeight="1">
      <c r="A5" s="573" t="s">
        <v>190</v>
      </c>
      <c r="B5" s="572" t="s">
        <v>320</v>
      </c>
      <c r="C5" s="572"/>
      <c r="D5" s="572"/>
      <c r="E5" s="549" t="s">
        <v>321</v>
      </c>
      <c r="F5" s="549"/>
      <c r="G5" s="549"/>
      <c r="H5" s="549"/>
      <c r="I5" s="549"/>
      <c r="J5" s="549"/>
      <c r="K5" s="549"/>
      <c r="L5" s="549"/>
      <c r="M5" s="549"/>
    </row>
    <row r="6" spans="1:13" ht="69.75" customHeight="1">
      <c r="A6" s="573"/>
      <c r="B6" s="550"/>
      <c r="C6" s="550"/>
      <c r="D6" s="550"/>
      <c r="E6" s="549" t="s">
        <v>316</v>
      </c>
      <c r="F6" s="549"/>
      <c r="G6" s="549"/>
      <c r="H6" s="549" t="s">
        <v>317</v>
      </c>
      <c r="I6" s="549"/>
      <c r="J6" s="549"/>
      <c r="K6" s="549" t="s">
        <v>318</v>
      </c>
      <c r="L6" s="549"/>
      <c r="M6" s="549"/>
    </row>
    <row r="7" spans="1:13" ht="13.5" customHeight="1">
      <c r="A7" s="28"/>
      <c r="B7" s="429">
        <v>2012</v>
      </c>
      <c r="C7" s="18">
        <v>2011</v>
      </c>
      <c r="D7" s="18">
        <v>2010</v>
      </c>
      <c r="E7" s="429">
        <v>2012</v>
      </c>
      <c r="F7" s="18">
        <v>2011</v>
      </c>
      <c r="G7" s="18">
        <v>2010</v>
      </c>
      <c r="H7" s="429">
        <v>2012</v>
      </c>
      <c r="I7" s="18">
        <v>2011</v>
      </c>
      <c r="J7" s="18">
        <v>2010</v>
      </c>
      <c r="K7" s="429">
        <v>2012</v>
      </c>
      <c r="L7" s="18">
        <v>2011</v>
      </c>
      <c r="M7" s="18">
        <v>2010</v>
      </c>
    </row>
    <row r="8" spans="1:14" ht="19.5" customHeight="1">
      <c r="A8" s="19" t="s">
        <v>140</v>
      </c>
      <c r="B8" s="430">
        <v>30.4</v>
      </c>
      <c r="C8" s="312">
        <v>30.45</v>
      </c>
      <c r="D8" s="431">
        <v>32.7</v>
      </c>
      <c r="E8" s="430">
        <v>5.3</v>
      </c>
      <c r="F8" s="312">
        <f>+(747.327-5.046-26.218)/127</f>
        <v>5.638291338582677</v>
      </c>
      <c r="G8" s="431">
        <v>5.2</v>
      </c>
      <c r="H8" s="430">
        <v>17.9</v>
      </c>
      <c r="I8" s="312">
        <f>+(3038.366-396.649-136.337-342.031)/127</f>
        <v>17.03424409448819</v>
      </c>
      <c r="J8" s="431">
        <v>20.7</v>
      </c>
      <c r="K8" s="430">
        <v>7.2</v>
      </c>
      <c r="L8" s="312">
        <v>7.78</v>
      </c>
      <c r="M8" s="431">
        <v>6.8</v>
      </c>
      <c r="N8" s="154"/>
    </row>
    <row r="9" spans="1:14" ht="15" customHeight="1">
      <c r="A9" s="432" t="s">
        <v>141</v>
      </c>
      <c r="B9" s="433">
        <v>35.02246153846154</v>
      </c>
      <c r="C9" s="433">
        <v>39.54</v>
      </c>
      <c r="D9" s="434">
        <v>44.199285714285715</v>
      </c>
      <c r="E9" s="433">
        <v>0.4</v>
      </c>
      <c r="F9" s="433">
        <f>4.546/11</f>
        <v>0.4132727272727273</v>
      </c>
      <c r="G9" s="434">
        <v>2.6</v>
      </c>
      <c r="H9" s="433">
        <v>22.1</v>
      </c>
      <c r="I9" s="433">
        <f>275.335/11</f>
        <v>25.030454545454543</v>
      </c>
      <c r="J9" s="434">
        <v>25.1</v>
      </c>
      <c r="K9" s="433">
        <v>12.5</v>
      </c>
      <c r="L9" s="433">
        <f>155.096/11</f>
        <v>14.099636363636364</v>
      </c>
      <c r="M9" s="434">
        <v>16.5</v>
      </c>
      <c r="N9" s="154"/>
    </row>
    <row r="10" spans="1:14" ht="15" customHeight="1">
      <c r="A10" s="432" t="s">
        <v>192</v>
      </c>
      <c r="B10" s="433">
        <v>31.302642857142853</v>
      </c>
      <c r="C10" s="433">
        <v>31.79</v>
      </c>
      <c r="D10" s="434">
        <v>32.394785714285725</v>
      </c>
      <c r="E10" s="433">
        <v>4.2</v>
      </c>
      <c r="F10" s="433">
        <f>50.097/14</f>
        <v>3.578357142857143</v>
      </c>
      <c r="G10" s="434">
        <v>3.1</v>
      </c>
      <c r="H10" s="433">
        <v>24.8</v>
      </c>
      <c r="I10" s="433">
        <f>341.883/14</f>
        <v>24.420214285714284</v>
      </c>
      <c r="J10" s="434">
        <v>27</v>
      </c>
      <c r="K10" s="433">
        <v>2.3</v>
      </c>
      <c r="L10" s="433">
        <f>53.048/14</f>
        <v>3.789142857142857</v>
      </c>
      <c r="M10" s="434">
        <v>2.3</v>
      </c>
      <c r="N10" s="154"/>
    </row>
    <row r="11" spans="1:14" ht="15" customHeight="1">
      <c r="A11" s="432" t="s">
        <v>193</v>
      </c>
      <c r="B11" s="433">
        <v>22.47675</v>
      </c>
      <c r="C11" s="433">
        <v>21.21</v>
      </c>
      <c r="D11" s="434">
        <v>21.873769230769238</v>
      </c>
      <c r="E11" s="433">
        <v>2.9</v>
      </c>
      <c r="F11" s="433">
        <f>35.673/12</f>
        <v>2.97275</v>
      </c>
      <c r="G11" s="434">
        <v>3.7</v>
      </c>
      <c r="H11" s="433">
        <v>12.5</v>
      </c>
      <c r="I11" s="433">
        <f>135.826/12</f>
        <v>11.318833333333332</v>
      </c>
      <c r="J11" s="434">
        <v>16.8</v>
      </c>
      <c r="K11" s="433">
        <v>7.1</v>
      </c>
      <c r="L11" s="433">
        <f>83.136/12</f>
        <v>6.928</v>
      </c>
      <c r="M11" s="434">
        <v>1.4</v>
      </c>
      <c r="N11" s="154"/>
    </row>
    <row r="12" spans="1:14" ht="15" customHeight="1">
      <c r="A12" s="432" t="s">
        <v>142</v>
      </c>
      <c r="B12" s="433">
        <v>18.94633333333333</v>
      </c>
      <c r="C12" s="433">
        <v>18.7</v>
      </c>
      <c r="D12" s="434">
        <v>18.365555555555556</v>
      </c>
      <c r="E12" s="433">
        <v>3.7</v>
      </c>
      <c r="F12" s="433">
        <f>30.032/9</f>
        <v>3.336888888888889</v>
      </c>
      <c r="G12" s="434">
        <v>3.6</v>
      </c>
      <c r="H12" s="433">
        <v>13.9</v>
      </c>
      <c r="I12" s="433">
        <f>121.043/9</f>
        <v>13.449222222222224</v>
      </c>
      <c r="J12" s="434">
        <v>14.5</v>
      </c>
      <c r="K12" s="433">
        <v>1.3</v>
      </c>
      <c r="L12" s="433">
        <f>17.197/9</f>
        <v>1.9107777777777777</v>
      </c>
      <c r="M12" s="434">
        <v>0.3</v>
      </c>
      <c r="N12" s="154"/>
    </row>
    <row r="13" spans="1:14" ht="15" customHeight="1">
      <c r="A13" s="432" t="s">
        <v>194</v>
      </c>
      <c r="B13" s="433">
        <v>29.073416666666663</v>
      </c>
      <c r="C13" s="433">
        <v>24.67</v>
      </c>
      <c r="D13" s="434">
        <v>28.58984615384615</v>
      </c>
      <c r="E13" s="433">
        <v>7.8</v>
      </c>
      <c r="F13" s="433">
        <f>100.996/13</f>
        <v>7.768923076923077</v>
      </c>
      <c r="G13" s="434">
        <v>7.9</v>
      </c>
      <c r="H13" s="433">
        <v>13.6</v>
      </c>
      <c r="I13" s="433">
        <f>104.927/13</f>
        <v>8.071307692307693</v>
      </c>
      <c r="J13" s="434">
        <v>11.8</v>
      </c>
      <c r="K13" s="433">
        <v>9.8</v>
      </c>
      <c r="L13" s="433">
        <f>114.77/13</f>
        <v>8.828461538461537</v>
      </c>
      <c r="M13" s="434">
        <v>8.9</v>
      </c>
      <c r="N13" s="154"/>
    </row>
    <row r="14" spans="1:14" ht="15" customHeight="1">
      <c r="A14" s="432" t="s">
        <v>143</v>
      </c>
      <c r="B14" s="433">
        <v>33.599700000000006</v>
      </c>
      <c r="C14" s="433">
        <v>31.1</v>
      </c>
      <c r="D14" s="434">
        <v>29.70836363636364</v>
      </c>
      <c r="E14" s="433">
        <v>3.2</v>
      </c>
      <c r="F14" s="433">
        <f>35.271/11</f>
        <v>3.2064545454545454</v>
      </c>
      <c r="G14" s="434">
        <v>2.1</v>
      </c>
      <c r="H14" s="433">
        <v>17.4</v>
      </c>
      <c r="I14" s="433">
        <f>169.891/11</f>
        <v>15.444636363636363</v>
      </c>
      <c r="J14" s="434">
        <v>16.2</v>
      </c>
      <c r="K14" s="433">
        <v>13</v>
      </c>
      <c r="L14" s="433">
        <f>137.133/11</f>
        <v>12.466636363636365</v>
      </c>
      <c r="M14" s="434">
        <v>11.4</v>
      </c>
      <c r="N14" s="154"/>
    </row>
    <row r="15" spans="1:14" ht="15" customHeight="1">
      <c r="A15" s="432" t="s">
        <v>195</v>
      </c>
      <c r="B15" s="433">
        <v>19.25086666666667</v>
      </c>
      <c r="C15" s="433">
        <v>17.5</v>
      </c>
      <c r="D15" s="434">
        <v>18.166153846153847</v>
      </c>
      <c r="E15" s="433">
        <v>5.2</v>
      </c>
      <c r="F15" s="433">
        <f>75.902/15</f>
        <v>5.060133333333334</v>
      </c>
      <c r="G15" s="434">
        <v>6</v>
      </c>
      <c r="H15" s="433">
        <v>9.8</v>
      </c>
      <c r="I15" s="433">
        <f>134.767/15</f>
        <v>8.984466666666666</v>
      </c>
      <c r="J15" s="434">
        <v>9.2</v>
      </c>
      <c r="K15" s="433">
        <v>4.3</v>
      </c>
      <c r="L15" s="433">
        <f>52.461/15</f>
        <v>3.4974</v>
      </c>
      <c r="M15" s="434">
        <v>3</v>
      </c>
      <c r="N15" s="154"/>
    </row>
    <row r="16" spans="1:14" ht="15" customHeight="1">
      <c r="A16" s="432" t="s">
        <v>144</v>
      </c>
      <c r="B16" s="433">
        <v>29.96599999999999</v>
      </c>
      <c r="C16" s="433">
        <v>33.7</v>
      </c>
      <c r="D16" s="434">
        <v>39.37226666666666</v>
      </c>
      <c r="E16" s="433">
        <v>1</v>
      </c>
      <c r="F16" s="433">
        <f>20.349/14</f>
        <v>1.4535</v>
      </c>
      <c r="G16" s="434">
        <v>0.8</v>
      </c>
      <c r="H16" s="433">
        <v>18.9</v>
      </c>
      <c r="I16" s="433">
        <f>306.74/14</f>
        <v>21.91</v>
      </c>
      <c r="J16" s="434">
        <v>28.2</v>
      </c>
      <c r="K16" s="433">
        <v>10</v>
      </c>
      <c r="L16" s="433">
        <f>144.665/15</f>
        <v>9.644333333333332</v>
      </c>
      <c r="M16" s="434">
        <v>10.4</v>
      </c>
      <c r="N16" s="154"/>
    </row>
    <row r="17" spans="1:14" ht="15" customHeight="1">
      <c r="A17" s="432" t="s">
        <v>145</v>
      </c>
      <c r="B17" s="433">
        <v>40.5196</v>
      </c>
      <c r="C17" s="433">
        <v>40.68</v>
      </c>
      <c r="D17" s="434">
        <v>51.4314</v>
      </c>
      <c r="E17" s="433">
        <v>0</v>
      </c>
      <c r="F17" s="433">
        <v>0</v>
      </c>
      <c r="G17" s="434">
        <v>0</v>
      </c>
      <c r="H17" s="433">
        <v>28.14</v>
      </c>
      <c r="I17" s="433">
        <f>151.388/5</f>
        <v>30.2776</v>
      </c>
      <c r="J17" s="434">
        <v>39.8</v>
      </c>
      <c r="K17" s="433">
        <v>12.4</v>
      </c>
      <c r="L17" s="433">
        <f>52.02/5</f>
        <v>10.404</v>
      </c>
      <c r="M17" s="434">
        <v>11.6</v>
      </c>
      <c r="N17" s="154"/>
    </row>
    <row r="18" spans="1:14" ht="15" customHeight="1">
      <c r="A18" s="435" t="s">
        <v>196</v>
      </c>
      <c r="B18" s="436">
        <v>40.97686363636363</v>
      </c>
      <c r="C18" s="436">
        <v>41.87</v>
      </c>
      <c r="D18" s="437">
        <v>40.57896</v>
      </c>
      <c r="E18" s="436">
        <v>14.8</v>
      </c>
      <c r="F18" s="436">
        <f>363.197/23</f>
        <v>15.791173913043478</v>
      </c>
      <c r="G18" s="437">
        <v>12.6</v>
      </c>
      <c r="H18" s="436">
        <v>21.5</v>
      </c>
      <c r="I18" s="436">
        <f>421.549/23</f>
        <v>18.328217391304346</v>
      </c>
      <c r="J18" s="437">
        <v>23.4</v>
      </c>
      <c r="K18" s="436">
        <v>4.7</v>
      </c>
      <c r="L18" s="436">
        <f>178.169/23</f>
        <v>7.746478260869566</v>
      </c>
      <c r="M18" s="437">
        <v>4.6</v>
      </c>
      <c r="N18" s="154"/>
    </row>
    <row r="19" spans="1:14" ht="19.5" customHeight="1">
      <c r="A19" s="438" t="s">
        <v>146</v>
      </c>
      <c r="B19" s="439">
        <v>39</v>
      </c>
      <c r="C19" s="440">
        <v>44</v>
      </c>
      <c r="D19" s="441">
        <v>38</v>
      </c>
      <c r="E19" s="439">
        <v>1.3</v>
      </c>
      <c r="F19" s="440">
        <f>(5.046+26.218)/22</f>
        <v>1.421090909090909</v>
      </c>
      <c r="G19" s="441">
        <v>0.4</v>
      </c>
      <c r="H19" s="439">
        <v>36</v>
      </c>
      <c r="I19" s="440">
        <v>39.77</v>
      </c>
      <c r="J19" s="441">
        <v>34.7</v>
      </c>
      <c r="K19" s="439">
        <v>1.7</v>
      </c>
      <c r="L19" s="440">
        <f>(51.265+10.442)/22</f>
        <v>2.8048636363636366</v>
      </c>
      <c r="M19" s="441">
        <v>2.9</v>
      </c>
      <c r="N19" s="154"/>
    </row>
    <row r="20" spans="1:14" ht="15" customHeight="1">
      <c r="A20" s="432" t="s">
        <v>197</v>
      </c>
      <c r="B20" s="433">
        <v>24.2035</v>
      </c>
      <c r="C20" s="433">
        <v>41.2</v>
      </c>
      <c r="D20" s="434">
        <v>27.920125</v>
      </c>
      <c r="E20" s="433">
        <v>0.1</v>
      </c>
      <c r="F20" s="433">
        <v>2.8</v>
      </c>
      <c r="G20" s="434">
        <v>0.6</v>
      </c>
      <c r="H20" s="433">
        <v>21.5</v>
      </c>
      <c r="I20" s="433">
        <f>396.649/11</f>
        <v>36.059</v>
      </c>
      <c r="J20" s="434">
        <v>21.5</v>
      </c>
      <c r="K20" s="433">
        <v>2.6</v>
      </c>
      <c r="L20" s="433">
        <f>51.265/11</f>
        <v>4.660454545454545</v>
      </c>
      <c r="M20" s="434">
        <v>5.8</v>
      </c>
      <c r="N20" s="154"/>
    </row>
    <row r="21" spans="1:14" ht="15" customHeight="1">
      <c r="A21" s="432" t="s">
        <v>147</v>
      </c>
      <c r="B21" s="433">
        <v>65.8785</v>
      </c>
      <c r="C21" s="433">
        <v>68.17</v>
      </c>
      <c r="D21" s="434">
        <v>68.0515</v>
      </c>
      <c r="E21" s="433">
        <v>0</v>
      </c>
      <c r="F21" s="433">
        <v>0</v>
      </c>
      <c r="G21" s="434">
        <v>0</v>
      </c>
      <c r="H21" s="433">
        <v>65.9</v>
      </c>
      <c r="I21" s="433">
        <f>136.337/2</f>
        <v>68.1685</v>
      </c>
      <c r="J21" s="434">
        <v>68.1</v>
      </c>
      <c r="K21" s="433">
        <v>0</v>
      </c>
      <c r="L21" s="433">
        <v>0</v>
      </c>
      <c r="M21" s="434">
        <v>0</v>
      </c>
      <c r="N21" s="154"/>
    </row>
    <row r="22" spans="1:14" ht="15" customHeight="1">
      <c r="A22" s="435" t="s">
        <v>198</v>
      </c>
      <c r="B22" s="436">
        <v>50.757375</v>
      </c>
      <c r="C22" s="436">
        <v>42.08</v>
      </c>
      <c r="D22" s="437">
        <v>39.77172727272728</v>
      </c>
      <c r="E22" s="436">
        <v>3.3</v>
      </c>
      <c r="F22" s="436">
        <v>3.2</v>
      </c>
      <c r="G22" s="437">
        <v>0.3</v>
      </c>
      <c r="H22" s="436">
        <v>46.2</v>
      </c>
      <c r="I22" s="436">
        <f>342.031/9</f>
        <v>38.00344444444445</v>
      </c>
      <c r="J22" s="437">
        <v>38.3</v>
      </c>
      <c r="K22" s="436">
        <v>1.3</v>
      </c>
      <c r="L22" s="436">
        <f>10.442/9</f>
        <v>1.1602222222222223</v>
      </c>
      <c r="M22" s="437">
        <v>1.2</v>
      </c>
      <c r="N22" s="154"/>
    </row>
    <row r="23" spans="1:14" ht="19.5" customHeight="1">
      <c r="A23" s="442" t="s">
        <v>199</v>
      </c>
      <c r="B23" s="443">
        <v>31.6</v>
      </c>
      <c r="C23" s="68">
        <v>32.5</v>
      </c>
      <c r="D23" s="68">
        <v>33.4</v>
      </c>
      <c r="E23" s="443">
        <v>4.8</v>
      </c>
      <c r="F23" s="68">
        <f>747.327/149</f>
        <v>5.01561744966443</v>
      </c>
      <c r="G23" s="68">
        <v>4.6</v>
      </c>
      <c r="H23" s="443">
        <v>20.4</v>
      </c>
      <c r="I23" s="68">
        <f>3038.366/149</f>
        <v>20.39171812080537</v>
      </c>
      <c r="J23" s="68">
        <v>22.6</v>
      </c>
      <c r="K23" s="443">
        <v>6.4</v>
      </c>
      <c r="L23" s="68">
        <f>1049.402/149</f>
        <v>7.042966442953021</v>
      </c>
      <c r="M23" s="68">
        <v>6.2</v>
      </c>
      <c r="N23" s="154"/>
    </row>
    <row r="24" spans="1:14" ht="19.5" customHeight="1">
      <c r="A24" s="438" t="s">
        <v>150</v>
      </c>
      <c r="B24" s="439"/>
      <c r="C24" s="444"/>
      <c r="D24" s="445"/>
      <c r="E24" s="439"/>
      <c r="F24" s="444"/>
      <c r="G24" s="445"/>
      <c r="H24" s="439"/>
      <c r="I24" s="444"/>
      <c r="J24" s="445"/>
      <c r="K24" s="439"/>
      <c r="L24" s="444"/>
      <c r="M24" s="445"/>
      <c r="N24" s="154"/>
    </row>
    <row r="25" spans="1:14" ht="15" customHeight="1">
      <c r="A25" s="446" t="s">
        <v>200</v>
      </c>
      <c r="B25" s="447">
        <v>32.6</v>
      </c>
      <c r="C25" s="448">
        <v>34.2</v>
      </c>
      <c r="D25" s="449">
        <v>38.96131428571429</v>
      </c>
      <c r="E25" s="447">
        <v>0.9</v>
      </c>
      <c r="F25" s="448">
        <f>34.897/35</f>
        <v>0.9970571428571429</v>
      </c>
      <c r="G25" s="449">
        <v>1</v>
      </c>
      <c r="H25" s="447">
        <v>18.6</v>
      </c>
      <c r="I25" s="448">
        <f>745.219/35</f>
        <v>21.29197142857143</v>
      </c>
      <c r="J25" s="449">
        <v>28.5</v>
      </c>
      <c r="K25" s="447">
        <v>13.1</v>
      </c>
      <c r="L25" s="448">
        <f>418.296/35</f>
        <v>11.951314285714286</v>
      </c>
      <c r="M25" s="449">
        <v>9.5</v>
      </c>
      <c r="N25" s="154"/>
    </row>
    <row r="26" spans="1:14" ht="15" customHeight="1">
      <c r="A26" s="450" t="s">
        <v>201</v>
      </c>
      <c r="B26" s="451"/>
      <c r="C26" s="35"/>
      <c r="D26" s="452"/>
      <c r="E26" s="451"/>
      <c r="F26" s="35"/>
      <c r="G26" s="452"/>
      <c r="H26" s="451"/>
      <c r="I26" s="35"/>
      <c r="J26" s="452"/>
      <c r="K26" s="451"/>
      <c r="L26" s="35"/>
      <c r="M26" s="452"/>
      <c r="N26" s="154"/>
    </row>
    <row r="27" spans="1:14" ht="15" customHeight="1">
      <c r="A27" s="453" t="s">
        <v>151</v>
      </c>
      <c r="B27" s="454">
        <v>43.5</v>
      </c>
      <c r="C27" s="455">
        <v>50</v>
      </c>
      <c r="D27" s="434">
        <v>41.56928571428572</v>
      </c>
      <c r="E27" s="454">
        <v>0</v>
      </c>
      <c r="F27" s="455">
        <f>5.077/10</f>
        <v>0.5077</v>
      </c>
      <c r="G27" s="434">
        <v>0.4</v>
      </c>
      <c r="H27" s="454">
        <v>39.8</v>
      </c>
      <c r="I27" s="455">
        <f>446.794/10</f>
        <v>44.6794</v>
      </c>
      <c r="J27" s="434">
        <v>22.5</v>
      </c>
      <c r="K27" s="454">
        <v>3.7</v>
      </c>
      <c r="L27" s="455">
        <f>47.986/10</f>
        <v>4.7985999999999995</v>
      </c>
      <c r="M27" s="434">
        <v>18.7</v>
      </c>
      <c r="N27" s="154"/>
    </row>
    <row r="28" spans="1:14" ht="15" customHeight="1">
      <c r="A28" s="453" t="s">
        <v>152</v>
      </c>
      <c r="B28" s="454">
        <v>27.7</v>
      </c>
      <c r="C28" s="455">
        <v>33.1</v>
      </c>
      <c r="D28" s="434">
        <v>24.351133333333337</v>
      </c>
      <c r="E28" s="454">
        <v>2.6</v>
      </c>
      <c r="F28" s="455">
        <f>27.106/15</f>
        <v>1.8070666666666668</v>
      </c>
      <c r="G28" s="434">
        <v>4.5</v>
      </c>
      <c r="H28" s="454">
        <v>22.5</v>
      </c>
      <c r="I28" s="455">
        <f>254.547/15</f>
        <v>16.9698</v>
      </c>
      <c r="J28" s="434">
        <v>14.8</v>
      </c>
      <c r="K28" s="454">
        <v>2.6</v>
      </c>
      <c r="L28" s="455">
        <f>214.686/15</f>
        <v>14.3124</v>
      </c>
      <c r="M28" s="434">
        <v>5.1</v>
      </c>
      <c r="N28" s="154"/>
    </row>
    <row r="29" spans="1:14" ht="15" customHeight="1">
      <c r="A29" s="453" t="s">
        <v>153</v>
      </c>
      <c r="B29" s="454">
        <v>27.8</v>
      </c>
      <c r="C29" s="455">
        <v>22.99</v>
      </c>
      <c r="D29" s="434">
        <v>43.13594117647059</v>
      </c>
      <c r="E29" s="454">
        <v>6.6</v>
      </c>
      <c r="F29" s="455">
        <f>97.129/13</f>
        <v>7.471461538461539</v>
      </c>
      <c r="G29" s="434">
        <v>8.6</v>
      </c>
      <c r="H29" s="454">
        <v>9.8</v>
      </c>
      <c r="I29" s="455">
        <f>183.263/13</f>
        <v>14.097153846153846</v>
      </c>
      <c r="J29" s="434">
        <v>33.4</v>
      </c>
      <c r="K29" s="454">
        <v>11.3</v>
      </c>
      <c r="L29" s="455">
        <f>18.504/13</f>
        <v>1.4233846153846155</v>
      </c>
      <c r="M29" s="434">
        <v>1.1</v>
      </c>
      <c r="N29" s="154"/>
    </row>
    <row r="30" spans="1:14" ht="15" customHeight="1">
      <c r="A30" s="456" t="s">
        <v>154</v>
      </c>
      <c r="B30" s="457">
        <v>30.8</v>
      </c>
      <c r="C30" s="458">
        <v>30.8</v>
      </c>
      <c r="D30" s="437">
        <v>28.771666666666665</v>
      </c>
      <c r="E30" s="457">
        <v>7.2</v>
      </c>
      <c r="F30" s="458">
        <f>583.118/76</f>
        <v>7.672605263157895</v>
      </c>
      <c r="G30" s="437">
        <v>6.2</v>
      </c>
      <c r="H30" s="457">
        <v>20.2</v>
      </c>
      <c r="I30" s="458">
        <f>1408.543/76</f>
        <v>18.53346052631579</v>
      </c>
      <c r="J30" s="437">
        <v>18.9</v>
      </c>
      <c r="K30" s="457">
        <v>3.4</v>
      </c>
      <c r="L30" s="458">
        <f>349.93/76</f>
        <v>4.604342105263158</v>
      </c>
      <c r="M30" s="437">
        <v>3.7</v>
      </c>
      <c r="N30" s="154"/>
    </row>
    <row r="31" spans="1:15" ht="19.5" customHeight="1">
      <c r="A31" s="442" t="s">
        <v>199</v>
      </c>
      <c r="B31" s="443">
        <v>31.6</v>
      </c>
      <c r="C31" s="68">
        <v>32.5</v>
      </c>
      <c r="D31" s="68">
        <f>+D23</f>
        <v>33.4</v>
      </c>
      <c r="E31" s="443">
        <v>4.8</v>
      </c>
      <c r="F31" s="68">
        <f>747.327/149</f>
        <v>5.01561744966443</v>
      </c>
      <c r="G31" s="68">
        <v>4.6</v>
      </c>
      <c r="H31" s="443">
        <v>20.4</v>
      </c>
      <c r="I31" s="68">
        <f>3038.366/149</f>
        <v>20.39171812080537</v>
      </c>
      <c r="J31" s="68">
        <v>22.6</v>
      </c>
      <c r="K31" s="443">
        <v>6.4</v>
      </c>
      <c r="L31" s="68">
        <f>1049.402/149</f>
        <v>7.042966442953021</v>
      </c>
      <c r="M31" s="68">
        <v>6.2</v>
      </c>
      <c r="N31" s="154"/>
      <c r="O31" s="154"/>
    </row>
    <row r="32" spans="1:13" ht="12.75" customHeight="1">
      <c r="A32" s="570" t="s">
        <v>148</v>
      </c>
      <c r="B32" s="571"/>
      <c r="C32" s="571"/>
      <c r="D32" s="571"/>
      <c r="E32" s="571"/>
      <c r="F32" s="571"/>
      <c r="G32" s="571"/>
      <c r="H32" s="571"/>
      <c r="I32" s="571"/>
      <c r="M32" s="50"/>
    </row>
    <row r="33" spans="1:9" ht="12.75">
      <c r="A33" s="553" t="s">
        <v>272</v>
      </c>
      <c r="B33" s="554"/>
      <c r="C33" s="554"/>
      <c r="D33" s="554"/>
      <c r="E33" s="554"/>
      <c r="F33" s="554"/>
      <c r="G33" s="554"/>
      <c r="H33" s="554"/>
      <c r="I33" s="554"/>
    </row>
    <row r="35" spans="2:13" ht="11.25">
      <c r="B35" s="16"/>
      <c r="C35" s="16"/>
      <c r="D35" s="16"/>
      <c r="F35" s="16"/>
      <c r="G35" s="16"/>
      <c r="H35" s="16"/>
      <c r="I35" s="16"/>
      <c r="J35" s="16"/>
      <c r="K35" s="16"/>
      <c r="L35" s="16"/>
      <c r="M35" s="16"/>
    </row>
    <row r="39" spans="2:13" ht="11.25">
      <c r="B39" s="16"/>
      <c r="C39" s="16"/>
      <c r="D39" s="16"/>
      <c r="E39" s="16"/>
      <c r="F39" s="16"/>
      <c r="G39" s="16"/>
      <c r="H39" s="16"/>
      <c r="I39" s="16"/>
      <c r="J39" s="16"/>
      <c r="K39" s="16"/>
      <c r="L39" s="16"/>
      <c r="M39" s="16"/>
    </row>
  </sheetData>
  <sheetProtection/>
  <mergeCells count="10">
    <mergeCell ref="A33:I33"/>
    <mergeCell ref="A2:I2"/>
    <mergeCell ref="A3:I3"/>
    <mergeCell ref="A32:I32"/>
    <mergeCell ref="B5:D6"/>
    <mergeCell ref="A5:A6"/>
    <mergeCell ref="E5:M5"/>
    <mergeCell ref="E6:G6"/>
    <mergeCell ref="H6:J6"/>
    <mergeCell ref="K6:M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Pro,Semibold"&amp;8CNMV.&amp;"Myriad Pro,Normal" Informe Anual  de Gobierno Corporativo</oddFooter>
  </headerFooter>
</worksheet>
</file>

<file path=xl/worksheets/sheet6.xml><?xml version="1.0" encoding="utf-8"?>
<worksheet xmlns="http://schemas.openxmlformats.org/spreadsheetml/2006/main" xmlns:r="http://schemas.openxmlformats.org/officeDocument/2006/relationships">
  <dimension ref="A2:P38"/>
  <sheetViews>
    <sheetView showGridLines="0" zoomScale="85" zoomScaleNormal="85" zoomScaleSheetLayoutView="100" zoomScalePageLayoutView="0" workbookViewId="0" topLeftCell="A1">
      <selection activeCell="A1" sqref="A1"/>
    </sheetView>
  </sheetViews>
  <sheetFormatPr defaultColWidth="11.57421875" defaultRowHeight="12.75"/>
  <cols>
    <col min="1" max="1" width="55.8515625" style="1" customWidth="1"/>
    <col min="2" max="3" width="14.7109375" style="1" customWidth="1"/>
    <col min="4" max="4" width="14.7109375" style="6" customWidth="1"/>
    <col min="5" max="5" width="14.7109375" style="43" customWidth="1"/>
    <col min="6" max="6" width="14.7109375" style="6" customWidth="1"/>
    <col min="7" max="7" width="14.7109375" style="43" customWidth="1"/>
    <col min="8" max="16" width="11.57421875" style="1" customWidth="1"/>
    <col min="17" max="16384" width="11.57421875" style="36" customWidth="1"/>
  </cols>
  <sheetData>
    <row r="1" ht="13.5" customHeight="1"/>
    <row r="2" spans="1:16" s="189" customFormat="1" ht="19.5" customHeight="1">
      <c r="A2" s="578"/>
      <c r="B2" s="578"/>
      <c r="C2" s="578"/>
      <c r="D2" s="251"/>
      <c r="E2" s="17"/>
      <c r="F2" s="17"/>
      <c r="G2" s="17"/>
      <c r="H2" s="17"/>
      <c r="I2" s="17"/>
      <c r="J2" s="17"/>
      <c r="K2" s="17"/>
      <c r="L2" s="17"/>
      <c r="M2" s="17"/>
      <c r="N2" s="17"/>
      <c r="O2" s="17"/>
      <c r="P2" s="17"/>
    </row>
    <row r="3" spans="1:16" s="33" customFormat="1" ht="16.5" customHeight="1">
      <c r="A3" s="558" t="s">
        <v>424</v>
      </c>
      <c r="B3" s="558"/>
      <c r="C3" s="558"/>
      <c r="D3" s="558"/>
      <c r="E3" s="558"/>
      <c r="F3" s="558"/>
      <c r="G3" s="396" t="s">
        <v>322</v>
      </c>
      <c r="H3" s="382"/>
      <c r="I3" s="161"/>
      <c r="J3" s="161"/>
      <c r="K3" s="161"/>
      <c r="L3" s="161"/>
      <c r="M3" s="161"/>
      <c r="N3" s="161"/>
      <c r="O3" s="161"/>
      <c r="P3" s="161"/>
    </row>
    <row r="4" spans="1:16" s="152" customFormat="1" ht="13.5" customHeight="1">
      <c r="A4" s="61"/>
      <c r="B4" s="61"/>
      <c r="C4" s="61"/>
      <c r="D4" s="61"/>
      <c r="H4" s="163"/>
      <c r="I4" s="163"/>
      <c r="J4" s="163"/>
      <c r="K4" s="163"/>
      <c r="L4" s="163"/>
      <c r="M4" s="163"/>
      <c r="N4" s="163"/>
      <c r="O4" s="163"/>
      <c r="P4" s="163"/>
    </row>
    <row r="5" spans="1:16" s="152" customFormat="1" ht="25.5" customHeight="1">
      <c r="A5" s="459"/>
      <c r="B5" s="577" t="s">
        <v>425</v>
      </c>
      <c r="C5" s="577"/>
      <c r="D5" s="577" t="s">
        <v>205</v>
      </c>
      <c r="E5" s="577"/>
      <c r="F5" s="577" t="s">
        <v>67</v>
      </c>
      <c r="G5" s="577"/>
      <c r="H5" s="163"/>
      <c r="I5" s="163"/>
      <c r="J5" s="163"/>
      <c r="K5" s="163"/>
      <c r="L5" s="163"/>
      <c r="M5" s="163"/>
      <c r="N5" s="163"/>
      <c r="O5" s="163"/>
      <c r="P5" s="163"/>
    </row>
    <row r="6" spans="1:7" ht="8.25" customHeight="1">
      <c r="A6" s="579" t="s">
        <v>190</v>
      </c>
      <c r="B6" s="574" t="s">
        <v>326</v>
      </c>
      <c r="C6" s="574" t="s">
        <v>191</v>
      </c>
      <c r="D6" s="574" t="s">
        <v>326</v>
      </c>
      <c r="E6" s="574" t="s">
        <v>191</v>
      </c>
      <c r="F6" s="574"/>
      <c r="G6" s="574"/>
    </row>
    <row r="7" spans="1:7" ht="6" customHeight="1">
      <c r="A7" s="580"/>
      <c r="B7" s="575"/>
      <c r="C7" s="575"/>
      <c r="D7" s="575"/>
      <c r="E7" s="575"/>
      <c r="F7" s="575" t="s">
        <v>327</v>
      </c>
      <c r="G7" s="575" t="s">
        <v>191</v>
      </c>
    </row>
    <row r="8" spans="1:7" ht="11.25" customHeight="1">
      <c r="A8" s="580"/>
      <c r="B8" s="576"/>
      <c r="C8" s="576"/>
      <c r="D8" s="576"/>
      <c r="E8" s="576"/>
      <c r="F8" s="576"/>
      <c r="G8" s="576"/>
    </row>
    <row r="9" spans="1:16" s="35" customFormat="1" ht="19.5" customHeight="1">
      <c r="A9" s="462" t="s">
        <v>140</v>
      </c>
      <c r="B9" s="463">
        <v>30</v>
      </c>
      <c r="C9" s="439">
        <v>23.8</v>
      </c>
      <c r="D9" s="463">
        <v>28</v>
      </c>
      <c r="E9" s="439">
        <v>22.04724409448819</v>
      </c>
      <c r="F9" s="464">
        <v>36</v>
      </c>
      <c r="G9" s="439">
        <v>27.27272727272727</v>
      </c>
      <c r="H9" s="29"/>
      <c r="I9" s="29"/>
      <c r="J9" s="29"/>
      <c r="K9" s="29"/>
      <c r="L9" s="29"/>
      <c r="M9" s="29"/>
      <c r="N9" s="29"/>
      <c r="O9" s="29"/>
      <c r="P9" s="29"/>
    </row>
    <row r="10" spans="1:16" s="35" customFormat="1" ht="15" customHeight="1">
      <c r="A10" s="465" t="s">
        <v>141</v>
      </c>
      <c r="B10" s="466">
        <v>2</v>
      </c>
      <c r="C10" s="451">
        <v>16.7</v>
      </c>
      <c r="D10" s="466">
        <v>1</v>
      </c>
      <c r="E10" s="451">
        <v>9.1</v>
      </c>
      <c r="F10" s="467">
        <v>2</v>
      </c>
      <c r="G10" s="451">
        <v>14.285714285714285</v>
      </c>
      <c r="H10" s="29"/>
      <c r="I10" s="29"/>
      <c r="J10" s="29"/>
      <c r="K10" s="29"/>
      <c r="L10" s="29"/>
      <c r="M10" s="29"/>
      <c r="N10" s="29"/>
      <c r="O10" s="29"/>
      <c r="P10" s="29"/>
    </row>
    <row r="11" spans="1:16" s="35" customFormat="1" ht="15" customHeight="1">
      <c r="A11" s="468" t="s">
        <v>192</v>
      </c>
      <c r="B11" s="469">
        <v>2</v>
      </c>
      <c r="C11" s="454">
        <v>14.2</v>
      </c>
      <c r="D11" s="469">
        <v>2</v>
      </c>
      <c r="E11" s="454">
        <v>14.3</v>
      </c>
      <c r="F11" s="470">
        <v>3</v>
      </c>
      <c r="G11" s="454">
        <v>21.428571428571427</v>
      </c>
      <c r="H11" s="29"/>
      <c r="I11" s="29"/>
      <c r="J11" s="29"/>
      <c r="K11" s="29"/>
      <c r="L11" s="29"/>
      <c r="M11" s="29"/>
      <c r="N11" s="29"/>
      <c r="O11" s="29"/>
      <c r="P11" s="29"/>
    </row>
    <row r="12" spans="1:16" s="35" customFormat="1" ht="15" customHeight="1">
      <c r="A12" s="471" t="s">
        <v>193</v>
      </c>
      <c r="B12" s="472">
        <v>5</v>
      </c>
      <c r="C12" s="473">
        <v>41.6</v>
      </c>
      <c r="D12" s="472">
        <v>5</v>
      </c>
      <c r="E12" s="473">
        <v>41.7</v>
      </c>
      <c r="F12" s="474">
        <v>7</v>
      </c>
      <c r="G12" s="473">
        <v>53.84615384615385</v>
      </c>
      <c r="H12" s="29"/>
      <c r="I12" s="29"/>
      <c r="J12" s="29"/>
      <c r="K12" s="29"/>
      <c r="L12" s="29"/>
      <c r="M12" s="29"/>
      <c r="N12" s="29"/>
      <c r="O12" s="29"/>
      <c r="P12" s="29"/>
    </row>
    <row r="13" spans="1:16" s="35" customFormat="1" ht="15" customHeight="1">
      <c r="A13" s="475" t="s">
        <v>142</v>
      </c>
      <c r="B13" s="476">
        <v>2</v>
      </c>
      <c r="C13" s="477">
        <v>22.2</v>
      </c>
      <c r="D13" s="476">
        <v>2</v>
      </c>
      <c r="E13" s="477">
        <v>22.2</v>
      </c>
      <c r="F13" s="478">
        <v>2</v>
      </c>
      <c r="G13" s="477">
        <v>22.22222222222222</v>
      </c>
      <c r="H13" s="29"/>
      <c r="I13" s="29"/>
      <c r="J13" s="29"/>
      <c r="K13" s="29"/>
      <c r="L13" s="29"/>
      <c r="M13" s="29"/>
      <c r="N13" s="29"/>
      <c r="O13" s="29"/>
      <c r="P13" s="29"/>
    </row>
    <row r="14" spans="1:16" s="35" customFormat="1" ht="15" customHeight="1">
      <c r="A14" s="475" t="s">
        <v>194</v>
      </c>
      <c r="B14" s="476">
        <v>2</v>
      </c>
      <c r="C14" s="477">
        <v>16.6</v>
      </c>
      <c r="D14" s="476">
        <v>2</v>
      </c>
      <c r="E14" s="477">
        <v>15.4</v>
      </c>
      <c r="F14" s="478">
        <v>2</v>
      </c>
      <c r="G14" s="477">
        <v>15.384615384615383</v>
      </c>
      <c r="H14" s="29"/>
      <c r="I14" s="29"/>
      <c r="J14" s="29"/>
      <c r="K14" s="29"/>
      <c r="L14" s="29"/>
      <c r="M14" s="29"/>
      <c r="N14" s="29"/>
      <c r="O14" s="29"/>
      <c r="P14" s="29"/>
    </row>
    <row r="15" spans="1:16" s="35" customFormat="1" ht="15" customHeight="1">
      <c r="A15" s="475" t="s">
        <v>143</v>
      </c>
      <c r="B15" s="476">
        <v>1</v>
      </c>
      <c r="C15" s="477">
        <v>11.1</v>
      </c>
      <c r="D15" s="476">
        <v>1</v>
      </c>
      <c r="E15" s="477">
        <v>9.1</v>
      </c>
      <c r="F15" s="478">
        <v>1</v>
      </c>
      <c r="G15" s="477">
        <v>9.090909090909092</v>
      </c>
      <c r="H15" s="29"/>
      <c r="I15" s="29"/>
      <c r="J15" s="29"/>
      <c r="K15" s="29"/>
      <c r="L15" s="29"/>
      <c r="M15" s="29"/>
      <c r="N15" s="29"/>
      <c r="O15" s="29"/>
      <c r="P15" s="29"/>
    </row>
    <row r="16" spans="1:16" s="35" customFormat="1" ht="15" customHeight="1">
      <c r="A16" s="475" t="s">
        <v>195</v>
      </c>
      <c r="B16" s="476">
        <v>6</v>
      </c>
      <c r="C16" s="477">
        <v>40</v>
      </c>
      <c r="D16" s="476">
        <v>5</v>
      </c>
      <c r="E16" s="477">
        <v>33.3</v>
      </c>
      <c r="F16" s="478">
        <v>5</v>
      </c>
      <c r="G16" s="477">
        <v>38.46153846153846</v>
      </c>
      <c r="H16" s="29"/>
      <c r="I16" s="29"/>
      <c r="J16" s="29"/>
      <c r="K16" s="29"/>
      <c r="L16" s="29"/>
      <c r="M16" s="29"/>
      <c r="N16" s="29"/>
      <c r="O16" s="29"/>
      <c r="P16" s="29"/>
    </row>
    <row r="17" spans="1:16" s="35" customFormat="1" ht="15" customHeight="1">
      <c r="A17" s="475" t="s">
        <v>144</v>
      </c>
      <c r="B17" s="476">
        <v>2</v>
      </c>
      <c r="C17" s="477">
        <v>14.2</v>
      </c>
      <c r="D17" s="476">
        <v>1</v>
      </c>
      <c r="E17" s="477">
        <v>7.1</v>
      </c>
      <c r="F17" s="478">
        <v>3</v>
      </c>
      <c r="G17" s="477">
        <v>20</v>
      </c>
      <c r="H17" s="29"/>
      <c r="I17" s="29"/>
      <c r="J17" s="29"/>
      <c r="K17" s="29"/>
      <c r="L17" s="29"/>
      <c r="M17" s="29"/>
      <c r="N17" s="29"/>
      <c r="O17" s="29"/>
      <c r="P17" s="29"/>
    </row>
    <row r="18" spans="1:16" s="35" customFormat="1" ht="15" customHeight="1">
      <c r="A18" s="475" t="s">
        <v>145</v>
      </c>
      <c r="B18" s="477" t="s">
        <v>206</v>
      </c>
      <c r="C18" s="477" t="s">
        <v>206</v>
      </c>
      <c r="D18" s="476" t="s">
        <v>206</v>
      </c>
      <c r="E18" s="477" t="s">
        <v>206</v>
      </c>
      <c r="F18" s="478" t="s">
        <v>206</v>
      </c>
      <c r="G18" s="477" t="s">
        <v>206</v>
      </c>
      <c r="H18" s="29"/>
      <c r="I18" s="29"/>
      <c r="J18" s="29"/>
      <c r="K18" s="29"/>
      <c r="L18" s="29"/>
      <c r="M18" s="29"/>
      <c r="N18" s="29"/>
      <c r="O18" s="29"/>
      <c r="P18" s="29"/>
    </row>
    <row r="19" spans="1:16" s="35" customFormat="1" ht="15" customHeight="1">
      <c r="A19" s="479" t="s">
        <v>196</v>
      </c>
      <c r="B19" s="480">
        <v>8</v>
      </c>
      <c r="C19" s="481">
        <v>36.3</v>
      </c>
      <c r="D19" s="480">
        <v>9</v>
      </c>
      <c r="E19" s="481">
        <v>39.1</v>
      </c>
      <c r="F19" s="482">
        <v>11</v>
      </c>
      <c r="G19" s="481">
        <v>44</v>
      </c>
      <c r="H19" s="29"/>
      <c r="I19" s="29"/>
      <c r="J19" s="29"/>
      <c r="K19" s="29"/>
      <c r="L19" s="29"/>
      <c r="M19" s="29"/>
      <c r="N19" s="29"/>
      <c r="O19" s="29"/>
      <c r="P19" s="29"/>
    </row>
    <row r="20" spans="1:16" s="35" customFormat="1" ht="19.5" customHeight="1">
      <c r="A20" s="462" t="s">
        <v>146</v>
      </c>
      <c r="B20" s="463">
        <v>9</v>
      </c>
      <c r="C20" s="439">
        <v>45</v>
      </c>
      <c r="D20" s="463">
        <v>9</v>
      </c>
      <c r="E20" s="439">
        <v>40.90909090909091</v>
      </c>
      <c r="F20" s="464">
        <v>7</v>
      </c>
      <c r="G20" s="439">
        <v>33.333333333333336</v>
      </c>
      <c r="H20" s="29"/>
      <c r="I20" s="29"/>
      <c r="J20" s="29"/>
      <c r="K20" s="29"/>
      <c r="L20" s="29"/>
      <c r="M20" s="29"/>
      <c r="N20" s="29"/>
      <c r="O20" s="29"/>
      <c r="P20" s="29"/>
    </row>
    <row r="21" spans="1:16" s="35" customFormat="1" ht="15" customHeight="1">
      <c r="A21" s="471" t="s">
        <v>197</v>
      </c>
      <c r="B21" s="472">
        <v>5</v>
      </c>
      <c r="C21" s="473">
        <v>50</v>
      </c>
      <c r="D21" s="472">
        <v>4</v>
      </c>
      <c r="E21" s="473">
        <v>36.4</v>
      </c>
      <c r="F21" s="474">
        <v>1</v>
      </c>
      <c r="G21" s="473">
        <v>12.5</v>
      </c>
      <c r="H21" s="29"/>
      <c r="I21" s="29"/>
      <c r="J21" s="29"/>
      <c r="K21" s="29"/>
      <c r="L21" s="29"/>
      <c r="M21" s="29"/>
      <c r="N21" s="29"/>
      <c r="O21" s="29"/>
      <c r="P21" s="29"/>
    </row>
    <row r="22" spans="1:16" s="35" customFormat="1" ht="15" customHeight="1">
      <c r="A22" s="475" t="s">
        <v>147</v>
      </c>
      <c r="B22" s="476">
        <v>2</v>
      </c>
      <c r="C22" s="477">
        <v>100</v>
      </c>
      <c r="D22" s="476">
        <v>2</v>
      </c>
      <c r="E22" s="477">
        <v>100</v>
      </c>
      <c r="F22" s="478">
        <v>2</v>
      </c>
      <c r="G22" s="477">
        <v>100</v>
      </c>
      <c r="H22" s="29"/>
      <c r="I22" s="29"/>
      <c r="J22" s="29"/>
      <c r="K22" s="29"/>
      <c r="L22" s="29"/>
      <c r="M22" s="29"/>
      <c r="N22" s="29"/>
      <c r="O22" s="29"/>
      <c r="P22" s="29"/>
    </row>
    <row r="23" spans="1:16" s="35" customFormat="1" ht="15" customHeight="1">
      <c r="A23" s="479" t="s">
        <v>198</v>
      </c>
      <c r="B23" s="480">
        <v>2</v>
      </c>
      <c r="C23" s="481">
        <v>25</v>
      </c>
      <c r="D23" s="480">
        <v>3</v>
      </c>
      <c r="E23" s="481">
        <v>33.3</v>
      </c>
      <c r="F23" s="482">
        <v>4</v>
      </c>
      <c r="G23" s="481">
        <v>36.36363636363637</v>
      </c>
      <c r="H23" s="29"/>
      <c r="I23" s="29"/>
      <c r="J23" s="29"/>
      <c r="K23" s="29"/>
      <c r="L23" s="29"/>
      <c r="M23" s="29"/>
      <c r="N23" s="29"/>
      <c r="O23" s="29"/>
      <c r="P23" s="29"/>
    </row>
    <row r="24" spans="1:16" s="35" customFormat="1" ht="19.5" customHeight="1">
      <c r="A24" s="442" t="s">
        <v>199</v>
      </c>
      <c r="B24" s="483">
        <v>39</v>
      </c>
      <c r="C24" s="443">
        <v>26.7</v>
      </c>
      <c r="D24" s="483">
        <v>37</v>
      </c>
      <c r="E24" s="443">
        <v>24.832214765100673</v>
      </c>
      <c r="F24" s="484">
        <v>43</v>
      </c>
      <c r="G24" s="443">
        <v>28.104575163398692</v>
      </c>
      <c r="H24" s="29"/>
      <c r="I24" s="29"/>
      <c r="J24" s="29"/>
      <c r="K24" s="29"/>
      <c r="L24" s="29"/>
      <c r="M24" s="29"/>
      <c r="N24" s="29"/>
      <c r="O24" s="29"/>
      <c r="P24" s="29"/>
    </row>
    <row r="25" spans="1:16" s="35" customFormat="1" ht="19.5" customHeight="1">
      <c r="A25" s="462" t="s">
        <v>150</v>
      </c>
      <c r="B25" s="463"/>
      <c r="C25" s="439"/>
      <c r="D25" s="463"/>
      <c r="E25" s="439"/>
      <c r="F25" s="464"/>
      <c r="G25" s="439"/>
      <c r="H25" s="29"/>
      <c r="I25" s="29"/>
      <c r="J25" s="29"/>
      <c r="K25" s="29"/>
      <c r="L25" s="29"/>
      <c r="M25" s="29"/>
      <c r="N25" s="29"/>
      <c r="O25" s="29"/>
      <c r="P25" s="29"/>
    </row>
    <row r="26" spans="1:16" s="35" customFormat="1" ht="15" customHeight="1">
      <c r="A26" s="471" t="s">
        <v>200</v>
      </c>
      <c r="B26" s="472">
        <v>7</v>
      </c>
      <c r="C26" s="473">
        <v>20</v>
      </c>
      <c r="D26" s="472">
        <v>8</v>
      </c>
      <c r="E26" s="473">
        <v>22.9</v>
      </c>
      <c r="F26" s="474">
        <v>11</v>
      </c>
      <c r="G26" s="473">
        <v>31.42857142857143</v>
      </c>
      <c r="H26" s="29"/>
      <c r="I26" s="29"/>
      <c r="J26" s="29"/>
      <c r="K26" s="29"/>
      <c r="L26" s="29"/>
      <c r="M26" s="29"/>
      <c r="N26" s="29"/>
      <c r="O26" s="29"/>
      <c r="P26" s="29"/>
    </row>
    <row r="27" spans="1:16" s="35" customFormat="1" ht="15" customHeight="1">
      <c r="A27" s="475" t="s">
        <v>201</v>
      </c>
      <c r="B27" s="476"/>
      <c r="C27" s="477"/>
      <c r="D27" s="476"/>
      <c r="E27" s="477"/>
      <c r="F27" s="478"/>
      <c r="G27" s="477"/>
      <c r="H27" s="29"/>
      <c r="I27" s="29"/>
      <c r="J27" s="29"/>
      <c r="K27" s="29"/>
      <c r="L27" s="29"/>
      <c r="M27" s="29"/>
      <c r="N27" s="29"/>
      <c r="O27" s="29"/>
      <c r="P27" s="29"/>
    </row>
    <row r="28" spans="1:16" s="35" customFormat="1" ht="15" customHeight="1">
      <c r="A28" s="485" t="s">
        <v>151</v>
      </c>
      <c r="B28" s="476">
        <v>6</v>
      </c>
      <c r="C28" s="477">
        <v>60</v>
      </c>
      <c r="D28" s="476">
        <v>6</v>
      </c>
      <c r="E28" s="477">
        <v>60</v>
      </c>
      <c r="F28" s="478">
        <v>6</v>
      </c>
      <c r="G28" s="477">
        <v>42.857142857142854</v>
      </c>
      <c r="H28" s="29"/>
      <c r="I28" s="29"/>
      <c r="J28" s="29"/>
      <c r="K28" s="29"/>
      <c r="L28" s="29"/>
      <c r="M28" s="29"/>
      <c r="N28" s="29"/>
      <c r="O28" s="29"/>
      <c r="P28" s="29"/>
    </row>
    <row r="29" spans="1:16" s="35" customFormat="1" ht="15" customHeight="1">
      <c r="A29" s="485" t="s">
        <v>152</v>
      </c>
      <c r="B29" s="476">
        <v>4</v>
      </c>
      <c r="C29" s="477">
        <v>36.4</v>
      </c>
      <c r="D29" s="476">
        <v>4</v>
      </c>
      <c r="E29" s="477">
        <v>26.7</v>
      </c>
      <c r="F29" s="478">
        <v>3</v>
      </c>
      <c r="G29" s="477">
        <v>20</v>
      </c>
      <c r="H29" s="29"/>
      <c r="I29" s="29"/>
      <c r="J29" s="29"/>
      <c r="K29" s="29"/>
      <c r="L29" s="29"/>
      <c r="M29" s="29"/>
      <c r="N29" s="29"/>
      <c r="O29" s="29"/>
      <c r="P29" s="29"/>
    </row>
    <row r="30" spans="1:16" s="35" customFormat="1" ht="15" customHeight="1">
      <c r="A30" s="485" t="s">
        <v>153</v>
      </c>
      <c r="B30" s="476">
        <v>3</v>
      </c>
      <c r="C30" s="477">
        <v>23.1</v>
      </c>
      <c r="D30" s="476">
        <v>4</v>
      </c>
      <c r="E30" s="477">
        <v>30.8</v>
      </c>
      <c r="F30" s="478">
        <v>6</v>
      </c>
      <c r="G30" s="477">
        <v>35.29411764705882</v>
      </c>
      <c r="H30" s="29"/>
      <c r="I30" s="29"/>
      <c r="J30" s="29"/>
      <c r="K30" s="29"/>
      <c r="L30" s="29"/>
      <c r="M30" s="29"/>
      <c r="N30" s="29"/>
      <c r="O30" s="29"/>
      <c r="P30" s="29"/>
    </row>
    <row r="31" spans="1:16" s="35" customFormat="1" ht="15" customHeight="1">
      <c r="A31" s="486" t="s">
        <v>154</v>
      </c>
      <c r="B31" s="480">
        <v>19</v>
      </c>
      <c r="C31" s="481">
        <v>24.7</v>
      </c>
      <c r="D31" s="480">
        <v>15</v>
      </c>
      <c r="E31" s="481">
        <v>19.7</v>
      </c>
      <c r="F31" s="482">
        <v>17</v>
      </c>
      <c r="G31" s="481">
        <v>23.61111111111111</v>
      </c>
      <c r="H31" s="29"/>
      <c r="I31" s="29"/>
      <c r="J31" s="29"/>
      <c r="K31" s="29"/>
      <c r="L31" s="29"/>
      <c r="M31" s="29"/>
      <c r="N31" s="29"/>
      <c r="O31" s="29"/>
      <c r="P31" s="29"/>
    </row>
    <row r="32" spans="1:16" s="35" customFormat="1" ht="19.5" customHeight="1">
      <c r="A32" s="442" t="s">
        <v>199</v>
      </c>
      <c r="B32" s="483">
        <v>39</v>
      </c>
      <c r="C32" s="443">
        <v>26.7</v>
      </c>
      <c r="D32" s="483">
        <v>37</v>
      </c>
      <c r="E32" s="443">
        <v>24.832214765100673</v>
      </c>
      <c r="F32" s="484">
        <v>43</v>
      </c>
      <c r="G32" s="443">
        <v>28.104575163398692</v>
      </c>
      <c r="H32" s="29"/>
      <c r="I32" s="29"/>
      <c r="J32" s="29"/>
      <c r="K32" s="29"/>
      <c r="L32" s="29"/>
      <c r="M32" s="29"/>
      <c r="N32" s="29"/>
      <c r="O32" s="29"/>
      <c r="P32" s="29"/>
    </row>
    <row r="33" spans="1:7" ht="12.75">
      <c r="A33" s="157" t="s">
        <v>272</v>
      </c>
      <c r="B33" s="158"/>
      <c r="C33" s="158"/>
      <c r="D33" s="158"/>
      <c r="E33" s="158"/>
      <c r="F33" s="158"/>
      <c r="G33" s="158"/>
    </row>
    <row r="37" ht="11.25">
      <c r="F37" s="57"/>
    </row>
    <row r="38" spans="4:7" ht="11.25">
      <c r="D38" s="1"/>
      <c r="E38" s="1"/>
      <c r="F38" s="1"/>
      <c r="G38" s="1"/>
    </row>
  </sheetData>
  <sheetProtection/>
  <mergeCells count="12">
    <mergeCell ref="A6:A8"/>
    <mergeCell ref="F6:F8"/>
    <mergeCell ref="G6:G8"/>
    <mergeCell ref="F5:G5"/>
    <mergeCell ref="A2:C2"/>
    <mergeCell ref="C6:C8"/>
    <mergeCell ref="A3:F3"/>
    <mergeCell ref="D6:D8"/>
    <mergeCell ref="E6:E8"/>
    <mergeCell ref="D5:E5"/>
    <mergeCell ref="B5:C5"/>
    <mergeCell ref="B6:B8"/>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7.xml><?xml version="1.0" encoding="utf-8"?>
<worksheet xmlns="http://schemas.openxmlformats.org/spreadsheetml/2006/main" xmlns:r="http://schemas.openxmlformats.org/officeDocument/2006/relationships">
  <dimension ref="A2:X39"/>
  <sheetViews>
    <sheetView showGridLines="0" zoomScaleSheetLayoutView="100" zoomScalePageLayoutView="0" workbookViewId="0" topLeftCell="A1">
      <selection activeCell="A1" sqref="A1"/>
    </sheetView>
  </sheetViews>
  <sheetFormatPr defaultColWidth="11.57421875" defaultRowHeight="12.75"/>
  <cols>
    <col min="1" max="1" width="37.57421875" style="1" customWidth="1"/>
    <col min="2" max="9" width="6.00390625" style="6" customWidth="1"/>
    <col min="10" max="10" width="6.00390625" style="43" customWidth="1"/>
    <col min="11" max="12" width="6.00390625" style="6" customWidth="1"/>
    <col min="13" max="13" width="6.00390625" style="43" customWidth="1"/>
    <col min="14" max="18" width="6.00390625" style="6" customWidth="1"/>
    <col min="19" max="19" width="6.00390625" style="43" customWidth="1"/>
    <col min="20" max="21" width="6.00390625" style="6" customWidth="1"/>
    <col min="22" max="22" width="6.00390625" style="43" customWidth="1"/>
    <col min="23" max="23" width="11.421875" style="1" customWidth="1"/>
    <col min="24" max="16384" width="11.57421875" style="36" customWidth="1"/>
  </cols>
  <sheetData>
    <row r="1" ht="8.25" customHeight="1"/>
    <row r="2" spans="1:23" s="189" customFormat="1" ht="12" customHeight="1">
      <c r="A2" s="487"/>
      <c r="B2" s="406"/>
      <c r="C2" s="406"/>
      <c r="D2" s="487"/>
      <c r="E2" s="487"/>
      <c r="F2" s="487"/>
      <c r="G2" s="487"/>
      <c r="H2" s="487"/>
      <c r="I2" s="487"/>
      <c r="J2" s="487"/>
      <c r="K2" s="487"/>
      <c r="L2" s="487"/>
      <c r="M2" s="487"/>
      <c r="N2" s="60"/>
      <c r="O2" s="60"/>
      <c r="P2" s="17"/>
      <c r="Q2" s="17"/>
      <c r="R2" s="17"/>
      <c r="S2" s="17"/>
      <c r="T2" s="17"/>
      <c r="U2" s="17"/>
      <c r="V2" s="17"/>
      <c r="W2" s="17"/>
    </row>
    <row r="3" spans="1:23" s="189" customFormat="1" ht="16.5" customHeight="1">
      <c r="A3" s="582" t="s">
        <v>426</v>
      </c>
      <c r="B3" s="582"/>
      <c r="C3" s="582"/>
      <c r="D3" s="582"/>
      <c r="E3" s="582"/>
      <c r="F3" s="582"/>
      <c r="G3" s="582"/>
      <c r="H3" s="582"/>
      <c r="I3" s="582"/>
      <c r="J3" s="582"/>
      <c r="K3" s="582"/>
      <c r="L3" s="582"/>
      <c r="M3" s="582"/>
      <c r="N3" s="14"/>
      <c r="O3" s="14"/>
      <c r="P3" s="14"/>
      <c r="Q3" s="14"/>
      <c r="R3" s="14"/>
      <c r="S3" s="14"/>
      <c r="T3" s="583" t="s">
        <v>325</v>
      </c>
      <c r="U3" s="583"/>
      <c r="V3" s="583"/>
      <c r="W3" s="17"/>
    </row>
    <row r="4" spans="7:22" ht="3" customHeight="1">
      <c r="G4" s="43"/>
      <c r="I4" s="43"/>
      <c r="J4" s="6"/>
      <c r="O4" s="43"/>
      <c r="P4" s="1"/>
      <c r="Q4" s="1"/>
      <c r="R4" s="1"/>
      <c r="S4" s="1"/>
      <c r="T4" s="1"/>
      <c r="U4" s="1"/>
      <c r="V4" s="1"/>
    </row>
    <row r="5" spans="1:22" ht="16.5" customHeight="1">
      <c r="A5" s="466" t="s">
        <v>190</v>
      </c>
      <c r="B5" s="588" t="s">
        <v>427</v>
      </c>
      <c r="C5" s="588"/>
      <c r="D5" s="588"/>
      <c r="E5" s="588" t="s">
        <v>274</v>
      </c>
      <c r="F5" s="588"/>
      <c r="G5" s="588"/>
      <c r="H5" s="588" t="s">
        <v>275</v>
      </c>
      <c r="I5" s="588"/>
      <c r="J5" s="588"/>
      <c r="K5" s="588"/>
      <c r="L5" s="588"/>
      <c r="M5" s="588"/>
      <c r="N5" s="588"/>
      <c r="O5" s="588"/>
      <c r="P5" s="588"/>
      <c r="Q5" s="588"/>
      <c r="R5" s="588"/>
      <c r="S5" s="588"/>
      <c r="T5" s="588"/>
      <c r="U5" s="588"/>
      <c r="V5" s="588"/>
    </row>
    <row r="6" spans="1:22" ht="6" customHeight="1">
      <c r="A6" s="466"/>
      <c r="B6" s="588"/>
      <c r="C6" s="588"/>
      <c r="D6" s="588"/>
      <c r="E6" s="588"/>
      <c r="F6" s="588"/>
      <c r="G6" s="588"/>
      <c r="H6" s="488"/>
      <c r="I6" s="489"/>
      <c r="J6" s="489"/>
      <c r="K6" s="461"/>
      <c r="L6" s="461"/>
      <c r="M6" s="461"/>
      <c r="N6" s="461"/>
      <c r="O6" s="461"/>
      <c r="P6" s="461"/>
      <c r="Q6" s="461"/>
      <c r="R6" s="461"/>
      <c r="S6" s="490"/>
      <c r="T6" s="490"/>
      <c r="U6" s="490"/>
      <c r="V6" s="490"/>
    </row>
    <row r="7" spans="1:22" ht="28.5" customHeight="1">
      <c r="A7" s="460"/>
      <c r="B7" s="584"/>
      <c r="C7" s="584"/>
      <c r="D7" s="584"/>
      <c r="E7" s="584"/>
      <c r="F7" s="584"/>
      <c r="G7" s="584"/>
      <c r="H7" s="584" t="s">
        <v>278</v>
      </c>
      <c r="I7" s="584"/>
      <c r="J7" s="584"/>
      <c r="K7" s="584" t="s">
        <v>279</v>
      </c>
      <c r="L7" s="584"/>
      <c r="M7" s="584"/>
      <c r="N7" s="584" t="s">
        <v>280</v>
      </c>
      <c r="O7" s="584"/>
      <c r="P7" s="584"/>
      <c r="Q7" s="584" t="s">
        <v>281</v>
      </c>
      <c r="R7" s="584"/>
      <c r="S7" s="584"/>
      <c r="T7" s="584" t="s">
        <v>428</v>
      </c>
      <c r="U7" s="584"/>
      <c r="V7" s="584"/>
    </row>
    <row r="8" spans="1:22" ht="13.5" customHeight="1">
      <c r="A8" s="466"/>
      <c r="B8" s="429">
        <v>2012</v>
      </c>
      <c r="C8" s="429">
        <v>2011</v>
      </c>
      <c r="D8" s="429">
        <v>2010</v>
      </c>
      <c r="E8" s="429">
        <v>2012</v>
      </c>
      <c r="F8" s="429">
        <v>2011</v>
      </c>
      <c r="G8" s="429">
        <v>2010</v>
      </c>
      <c r="H8" s="429">
        <v>2012</v>
      </c>
      <c r="I8" s="429">
        <v>2011</v>
      </c>
      <c r="J8" s="429">
        <v>2010</v>
      </c>
      <c r="K8" s="429">
        <v>2012</v>
      </c>
      <c r="L8" s="429">
        <v>2011</v>
      </c>
      <c r="M8" s="429">
        <v>2010</v>
      </c>
      <c r="N8" s="429">
        <v>2012</v>
      </c>
      <c r="O8" s="429">
        <v>2011</v>
      </c>
      <c r="P8" s="429">
        <v>2010</v>
      </c>
      <c r="Q8" s="429">
        <v>2012</v>
      </c>
      <c r="R8" s="429">
        <v>2011</v>
      </c>
      <c r="S8" s="429">
        <v>2010</v>
      </c>
      <c r="T8" s="429">
        <v>2012</v>
      </c>
      <c r="U8" s="429">
        <v>2011</v>
      </c>
      <c r="V8" s="429">
        <v>2010</v>
      </c>
    </row>
    <row r="9" spans="1:24" s="35" customFormat="1" ht="19.5" customHeight="1">
      <c r="A9" s="462" t="s">
        <v>140</v>
      </c>
      <c r="B9" s="464">
        <v>94</v>
      </c>
      <c r="C9" s="464">
        <v>95</v>
      </c>
      <c r="D9" s="464">
        <v>94</v>
      </c>
      <c r="E9" s="491">
        <v>2.191</v>
      </c>
      <c r="F9" s="491">
        <v>2.292</v>
      </c>
      <c r="G9" s="491">
        <v>1.681</v>
      </c>
      <c r="H9" s="464">
        <v>43</v>
      </c>
      <c r="I9" s="464">
        <v>37</v>
      </c>
      <c r="J9" s="464">
        <v>46</v>
      </c>
      <c r="K9" s="464">
        <v>16</v>
      </c>
      <c r="L9" s="464">
        <v>17</v>
      </c>
      <c r="M9" s="464">
        <v>18</v>
      </c>
      <c r="N9" s="464">
        <v>10</v>
      </c>
      <c r="O9" s="464">
        <v>14</v>
      </c>
      <c r="P9" s="464">
        <v>13</v>
      </c>
      <c r="Q9" s="464">
        <v>6</v>
      </c>
      <c r="R9" s="464">
        <v>9</v>
      </c>
      <c r="S9" s="464">
        <v>7</v>
      </c>
      <c r="T9" s="464">
        <v>19</v>
      </c>
      <c r="U9" s="464">
        <v>18</v>
      </c>
      <c r="V9" s="464">
        <v>10</v>
      </c>
      <c r="W9" s="50"/>
      <c r="X9" s="36"/>
    </row>
    <row r="10" spans="1:24" s="35" customFormat="1" ht="15" customHeight="1">
      <c r="A10" s="471" t="s">
        <v>141</v>
      </c>
      <c r="B10" s="474">
        <v>8</v>
      </c>
      <c r="C10" s="474">
        <v>7</v>
      </c>
      <c r="D10" s="474">
        <v>7</v>
      </c>
      <c r="E10" s="492">
        <v>2.317</v>
      </c>
      <c r="F10" s="492">
        <v>2.538</v>
      </c>
      <c r="G10" s="492">
        <v>0.948</v>
      </c>
      <c r="H10" s="474">
        <v>2</v>
      </c>
      <c r="I10" s="474">
        <v>3</v>
      </c>
      <c r="J10" s="474">
        <v>5</v>
      </c>
      <c r="K10" s="474">
        <v>3</v>
      </c>
      <c r="L10" s="474">
        <v>2</v>
      </c>
      <c r="M10" s="474">
        <v>1</v>
      </c>
      <c r="N10" s="474">
        <v>0</v>
      </c>
      <c r="O10" s="474">
        <v>0</v>
      </c>
      <c r="P10" s="474">
        <v>1</v>
      </c>
      <c r="Q10" s="474">
        <v>1</v>
      </c>
      <c r="R10" s="474">
        <v>1</v>
      </c>
      <c r="S10" s="474">
        <v>0</v>
      </c>
      <c r="T10" s="474">
        <v>2</v>
      </c>
      <c r="U10" s="474">
        <v>1</v>
      </c>
      <c r="V10" s="474">
        <v>0</v>
      </c>
      <c r="W10" s="50"/>
      <c r="X10" s="36"/>
    </row>
    <row r="11" spans="1:24" s="35" customFormat="1" ht="15" customHeight="1">
      <c r="A11" s="475" t="s">
        <v>192</v>
      </c>
      <c r="B11" s="478">
        <v>10</v>
      </c>
      <c r="C11" s="478">
        <v>9</v>
      </c>
      <c r="D11" s="478">
        <v>9</v>
      </c>
      <c r="E11" s="493">
        <v>2.63</v>
      </c>
      <c r="F11" s="493">
        <v>2.38</v>
      </c>
      <c r="G11" s="493">
        <v>1.887</v>
      </c>
      <c r="H11" s="478">
        <v>3</v>
      </c>
      <c r="I11" s="478">
        <v>2</v>
      </c>
      <c r="J11" s="478">
        <v>1</v>
      </c>
      <c r="K11" s="478">
        <v>2</v>
      </c>
      <c r="L11" s="478">
        <v>2</v>
      </c>
      <c r="M11" s="478">
        <v>5</v>
      </c>
      <c r="N11" s="478">
        <v>2</v>
      </c>
      <c r="O11" s="478">
        <v>2</v>
      </c>
      <c r="P11" s="478">
        <v>2</v>
      </c>
      <c r="Q11" s="478">
        <v>2</v>
      </c>
      <c r="R11" s="478">
        <v>1</v>
      </c>
      <c r="S11" s="478">
        <v>0</v>
      </c>
      <c r="T11" s="478">
        <v>1</v>
      </c>
      <c r="U11" s="478">
        <v>2</v>
      </c>
      <c r="V11" s="478">
        <v>1</v>
      </c>
      <c r="W11" s="50"/>
      <c r="X11" s="36"/>
    </row>
    <row r="12" spans="1:24" s="35" customFormat="1" ht="15" customHeight="1">
      <c r="A12" s="475" t="s">
        <v>193</v>
      </c>
      <c r="B12" s="478">
        <v>10</v>
      </c>
      <c r="C12" s="478">
        <v>10</v>
      </c>
      <c r="D12" s="478">
        <v>9</v>
      </c>
      <c r="E12" s="493">
        <v>3.082</v>
      </c>
      <c r="F12" s="493">
        <v>3.927</v>
      </c>
      <c r="G12" s="493">
        <v>3.705</v>
      </c>
      <c r="H12" s="478">
        <v>4</v>
      </c>
      <c r="I12" s="478">
        <v>2</v>
      </c>
      <c r="J12" s="478">
        <v>2</v>
      </c>
      <c r="K12" s="478">
        <v>1</v>
      </c>
      <c r="L12" s="478">
        <v>2</v>
      </c>
      <c r="M12" s="478">
        <v>1</v>
      </c>
      <c r="N12" s="478">
        <v>2</v>
      </c>
      <c r="O12" s="478">
        <v>2</v>
      </c>
      <c r="P12" s="478">
        <v>2</v>
      </c>
      <c r="Q12" s="478">
        <v>0</v>
      </c>
      <c r="R12" s="478">
        <v>0</v>
      </c>
      <c r="S12" s="478">
        <v>0</v>
      </c>
      <c r="T12" s="478">
        <v>3</v>
      </c>
      <c r="U12" s="478">
        <v>4</v>
      </c>
      <c r="V12" s="478">
        <v>4</v>
      </c>
      <c r="W12" s="50"/>
      <c r="X12" s="36"/>
    </row>
    <row r="13" spans="1:24" s="35" customFormat="1" ht="15" customHeight="1">
      <c r="A13" s="475" t="s">
        <v>142</v>
      </c>
      <c r="B13" s="478">
        <v>7</v>
      </c>
      <c r="C13" s="478">
        <v>7</v>
      </c>
      <c r="D13" s="478">
        <v>7</v>
      </c>
      <c r="E13" s="493">
        <v>2.031</v>
      </c>
      <c r="F13" s="493">
        <v>2.845</v>
      </c>
      <c r="G13" s="493">
        <v>0.748</v>
      </c>
      <c r="H13" s="478">
        <v>3</v>
      </c>
      <c r="I13" s="478">
        <v>3</v>
      </c>
      <c r="J13" s="478">
        <v>6</v>
      </c>
      <c r="K13" s="478">
        <v>2</v>
      </c>
      <c r="L13" s="478">
        <v>1</v>
      </c>
      <c r="M13" s="478">
        <v>0</v>
      </c>
      <c r="N13" s="478">
        <v>1</v>
      </c>
      <c r="O13" s="478">
        <v>1</v>
      </c>
      <c r="P13" s="478">
        <v>0</v>
      </c>
      <c r="Q13" s="478">
        <v>0</v>
      </c>
      <c r="R13" s="478">
        <v>0</v>
      </c>
      <c r="S13" s="478">
        <v>1</v>
      </c>
      <c r="T13" s="478">
        <v>1</v>
      </c>
      <c r="U13" s="478">
        <v>2</v>
      </c>
      <c r="V13" s="478">
        <v>0</v>
      </c>
      <c r="W13" s="50"/>
      <c r="X13" s="36"/>
    </row>
    <row r="14" spans="1:24" s="35" customFormat="1" ht="15" customHeight="1">
      <c r="A14" s="475" t="s">
        <v>194</v>
      </c>
      <c r="B14" s="478">
        <v>9</v>
      </c>
      <c r="C14" s="478">
        <v>9</v>
      </c>
      <c r="D14" s="478">
        <v>10</v>
      </c>
      <c r="E14" s="493">
        <v>2.165</v>
      </c>
      <c r="F14" s="493">
        <v>1.936</v>
      </c>
      <c r="G14" s="493">
        <v>1.164</v>
      </c>
      <c r="H14" s="478">
        <v>4</v>
      </c>
      <c r="I14" s="478">
        <v>3</v>
      </c>
      <c r="J14" s="478">
        <v>6</v>
      </c>
      <c r="K14" s="478">
        <v>2</v>
      </c>
      <c r="L14" s="478">
        <v>2</v>
      </c>
      <c r="M14" s="478">
        <v>1</v>
      </c>
      <c r="N14" s="478">
        <v>1</v>
      </c>
      <c r="O14" s="478">
        <v>2</v>
      </c>
      <c r="P14" s="478">
        <v>2</v>
      </c>
      <c r="Q14" s="478">
        <v>0</v>
      </c>
      <c r="R14" s="478">
        <v>1</v>
      </c>
      <c r="S14" s="478">
        <v>1</v>
      </c>
      <c r="T14" s="478">
        <v>2</v>
      </c>
      <c r="U14" s="478">
        <v>1</v>
      </c>
      <c r="V14" s="478">
        <v>0</v>
      </c>
      <c r="W14" s="50"/>
      <c r="X14" s="36"/>
    </row>
    <row r="15" spans="1:24" s="35" customFormat="1" ht="15" customHeight="1">
      <c r="A15" s="475" t="s">
        <v>143</v>
      </c>
      <c r="B15" s="478">
        <v>6</v>
      </c>
      <c r="C15" s="478">
        <v>7</v>
      </c>
      <c r="D15" s="478">
        <v>5</v>
      </c>
      <c r="E15" s="493">
        <v>0.909</v>
      </c>
      <c r="F15" s="493">
        <v>1.226</v>
      </c>
      <c r="G15" s="493">
        <v>0.633</v>
      </c>
      <c r="H15" s="478">
        <v>5</v>
      </c>
      <c r="I15" s="478">
        <v>4</v>
      </c>
      <c r="J15" s="478">
        <v>4</v>
      </c>
      <c r="K15" s="478">
        <v>0</v>
      </c>
      <c r="L15" s="478">
        <v>0</v>
      </c>
      <c r="M15" s="478">
        <v>1</v>
      </c>
      <c r="N15" s="478">
        <v>1</v>
      </c>
      <c r="O15" s="478">
        <v>3</v>
      </c>
      <c r="P15" s="478">
        <v>0</v>
      </c>
      <c r="Q15" s="478">
        <v>0</v>
      </c>
      <c r="R15" s="478">
        <v>0</v>
      </c>
      <c r="S15" s="478">
        <v>0</v>
      </c>
      <c r="T15" s="478">
        <v>0</v>
      </c>
      <c r="U15" s="478">
        <v>0</v>
      </c>
      <c r="V15" s="478">
        <v>0</v>
      </c>
      <c r="W15" s="50"/>
      <c r="X15" s="36"/>
    </row>
    <row r="16" spans="1:24" s="35" customFormat="1" ht="15" customHeight="1">
      <c r="A16" s="475" t="s">
        <v>195</v>
      </c>
      <c r="B16" s="478">
        <v>12</v>
      </c>
      <c r="C16" s="478">
        <v>12</v>
      </c>
      <c r="D16" s="478">
        <v>11</v>
      </c>
      <c r="E16" s="493">
        <v>2.619</v>
      </c>
      <c r="F16" s="493">
        <v>1.88</v>
      </c>
      <c r="G16" s="493">
        <v>1.283</v>
      </c>
      <c r="H16" s="478">
        <v>7</v>
      </c>
      <c r="I16" s="478">
        <v>7</v>
      </c>
      <c r="J16" s="478">
        <v>7</v>
      </c>
      <c r="K16" s="478">
        <v>0</v>
      </c>
      <c r="L16" s="478">
        <v>1</v>
      </c>
      <c r="M16" s="478">
        <v>0</v>
      </c>
      <c r="N16" s="478">
        <v>0</v>
      </c>
      <c r="O16" s="478">
        <v>1</v>
      </c>
      <c r="P16" s="478">
        <v>1</v>
      </c>
      <c r="Q16" s="478">
        <v>1</v>
      </c>
      <c r="R16" s="478">
        <v>1</v>
      </c>
      <c r="S16" s="478">
        <v>3</v>
      </c>
      <c r="T16" s="478">
        <v>4</v>
      </c>
      <c r="U16" s="478">
        <v>2</v>
      </c>
      <c r="V16" s="478">
        <v>0</v>
      </c>
      <c r="W16" s="50"/>
      <c r="X16" s="36"/>
    </row>
    <row r="17" spans="1:24" s="35" customFormat="1" ht="15" customHeight="1">
      <c r="A17" s="475" t="s">
        <v>144</v>
      </c>
      <c r="B17" s="478">
        <v>13</v>
      </c>
      <c r="C17" s="478">
        <v>13</v>
      </c>
      <c r="D17" s="478">
        <v>12</v>
      </c>
      <c r="E17" s="493">
        <v>2.252</v>
      </c>
      <c r="F17" s="493">
        <v>2.214</v>
      </c>
      <c r="G17" s="493">
        <v>1.643</v>
      </c>
      <c r="H17" s="478">
        <v>5</v>
      </c>
      <c r="I17" s="478">
        <v>5</v>
      </c>
      <c r="J17" s="478">
        <v>6</v>
      </c>
      <c r="K17" s="478">
        <v>2</v>
      </c>
      <c r="L17" s="478">
        <v>2</v>
      </c>
      <c r="M17" s="478">
        <v>2</v>
      </c>
      <c r="N17" s="478">
        <v>1</v>
      </c>
      <c r="O17" s="478">
        <v>1</v>
      </c>
      <c r="P17" s="478">
        <v>2</v>
      </c>
      <c r="Q17" s="478">
        <v>2</v>
      </c>
      <c r="R17" s="478">
        <v>2</v>
      </c>
      <c r="S17" s="478">
        <v>1</v>
      </c>
      <c r="T17" s="478">
        <v>3</v>
      </c>
      <c r="U17" s="478">
        <v>3</v>
      </c>
      <c r="V17" s="478">
        <v>1</v>
      </c>
      <c r="W17" s="50"/>
      <c r="X17" s="36"/>
    </row>
    <row r="18" spans="1:24" s="35" customFormat="1" ht="15" customHeight="1">
      <c r="A18" s="475" t="s">
        <v>145</v>
      </c>
      <c r="B18" s="478">
        <v>3</v>
      </c>
      <c r="C18" s="478">
        <v>3</v>
      </c>
      <c r="D18" s="478">
        <v>4</v>
      </c>
      <c r="E18" s="493">
        <v>0.865</v>
      </c>
      <c r="F18" s="493">
        <v>2.139</v>
      </c>
      <c r="G18" s="493">
        <v>1.707</v>
      </c>
      <c r="H18" s="478">
        <v>2</v>
      </c>
      <c r="I18" s="478">
        <v>1</v>
      </c>
      <c r="J18" s="478">
        <v>1</v>
      </c>
      <c r="K18" s="478">
        <v>1</v>
      </c>
      <c r="L18" s="478">
        <v>1</v>
      </c>
      <c r="M18" s="478">
        <v>2</v>
      </c>
      <c r="N18" s="478">
        <v>0</v>
      </c>
      <c r="O18" s="478">
        <v>0</v>
      </c>
      <c r="P18" s="478">
        <v>1</v>
      </c>
      <c r="Q18" s="478">
        <v>0</v>
      </c>
      <c r="R18" s="478">
        <v>1</v>
      </c>
      <c r="S18" s="478">
        <v>0</v>
      </c>
      <c r="T18" s="478">
        <v>0</v>
      </c>
      <c r="U18" s="478">
        <v>0</v>
      </c>
      <c r="V18" s="478">
        <v>0</v>
      </c>
      <c r="W18" s="50"/>
      <c r="X18" s="36"/>
    </row>
    <row r="19" spans="1:24" s="35" customFormat="1" ht="15" customHeight="1">
      <c r="A19" s="479" t="s">
        <v>196</v>
      </c>
      <c r="B19" s="482">
        <v>16</v>
      </c>
      <c r="C19" s="482">
        <v>18</v>
      </c>
      <c r="D19" s="482">
        <v>20</v>
      </c>
      <c r="E19" s="494">
        <v>1.742</v>
      </c>
      <c r="F19" s="494">
        <v>1.98</v>
      </c>
      <c r="G19" s="494">
        <v>2.016</v>
      </c>
      <c r="H19" s="482">
        <v>8</v>
      </c>
      <c r="I19" s="482">
        <v>7</v>
      </c>
      <c r="J19" s="482">
        <v>8</v>
      </c>
      <c r="K19" s="482">
        <v>3</v>
      </c>
      <c r="L19" s="482">
        <v>4</v>
      </c>
      <c r="M19" s="482">
        <v>5</v>
      </c>
      <c r="N19" s="482">
        <v>2</v>
      </c>
      <c r="O19" s="482">
        <v>2</v>
      </c>
      <c r="P19" s="482">
        <v>2</v>
      </c>
      <c r="Q19" s="482">
        <v>0</v>
      </c>
      <c r="R19" s="482">
        <v>2</v>
      </c>
      <c r="S19" s="482">
        <v>1</v>
      </c>
      <c r="T19" s="482">
        <v>3</v>
      </c>
      <c r="U19" s="482">
        <v>3</v>
      </c>
      <c r="V19" s="482">
        <v>4</v>
      </c>
      <c r="W19" s="50"/>
      <c r="X19" s="36"/>
    </row>
    <row r="20" spans="1:24" s="35" customFormat="1" ht="19.5" customHeight="1">
      <c r="A20" s="462" t="s">
        <v>146</v>
      </c>
      <c r="B20" s="464">
        <v>15</v>
      </c>
      <c r="C20" s="464">
        <v>19</v>
      </c>
      <c r="D20" s="464">
        <v>17</v>
      </c>
      <c r="E20" s="491">
        <v>0.805</v>
      </c>
      <c r="F20" s="491">
        <v>2.121</v>
      </c>
      <c r="G20" s="491">
        <v>1.976</v>
      </c>
      <c r="H20" s="464">
        <v>11</v>
      </c>
      <c r="I20" s="464">
        <v>8</v>
      </c>
      <c r="J20" s="464">
        <v>9</v>
      </c>
      <c r="K20" s="464">
        <v>2</v>
      </c>
      <c r="L20" s="464">
        <v>5</v>
      </c>
      <c r="M20" s="464">
        <v>4</v>
      </c>
      <c r="N20" s="464">
        <v>1</v>
      </c>
      <c r="O20" s="464">
        <v>1</v>
      </c>
      <c r="P20" s="464">
        <v>0</v>
      </c>
      <c r="Q20" s="464">
        <v>1</v>
      </c>
      <c r="R20" s="464">
        <v>2</v>
      </c>
      <c r="S20" s="464">
        <v>2</v>
      </c>
      <c r="T20" s="464">
        <v>0</v>
      </c>
      <c r="U20" s="464">
        <v>3</v>
      </c>
      <c r="V20" s="464">
        <v>2</v>
      </c>
      <c r="W20" s="50"/>
      <c r="X20" s="36"/>
    </row>
    <row r="21" spans="1:24" s="35" customFormat="1" ht="15" customHeight="1">
      <c r="A21" s="471" t="s">
        <v>197</v>
      </c>
      <c r="B21" s="474">
        <v>10</v>
      </c>
      <c r="C21" s="474">
        <v>11</v>
      </c>
      <c r="D21" s="474">
        <v>8</v>
      </c>
      <c r="E21" s="492">
        <v>0.776</v>
      </c>
      <c r="F21" s="492">
        <v>1.587</v>
      </c>
      <c r="G21" s="492">
        <v>1.092</v>
      </c>
      <c r="H21" s="474">
        <v>8</v>
      </c>
      <c r="I21" s="474">
        <v>5</v>
      </c>
      <c r="J21" s="474">
        <v>5</v>
      </c>
      <c r="K21" s="474">
        <v>1</v>
      </c>
      <c r="L21" s="474">
        <v>3</v>
      </c>
      <c r="M21" s="474">
        <v>2</v>
      </c>
      <c r="N21" s="474">
        <v>0</v>
      </c>
      <c r="O21" s="474">
        <v>1</v>
      </c>
      <c r="P21" s="474">
        <v>0</v>
      </c>
      <c r="Q21" s="474">
        <v>1</v>
      </c>
      <c r="R21" s="474">
        <v>1</v>
      </c>
      <c r="S21" s="474">
        <v>1</v>
      </c>
      <c r="T21" s="474">
        <v>0</v>
      </c>
      <c r="U21" s="474">
        <v>1</v>
      </c>
      <c r="V21" s="474">
        <v>0</v>
      </c>
      <c r="W21" s="50"/>
      <c r="X21" s="36"/>
    </row>
    <row r="22" spans="1:24" s="35" customFormat="1" ht="15" customHeight="1">
      <c r="A22" s="475" t="s">
        <v>147</v>
      </c>
      <c r="B22" s="478">
        <v>1</v>
      </c>
      <c r="C22" s="478">
        <v>1</v>
      </c>
      <c r="D22" s="478">
        <v>1</v>
      </c>
      <c r="E22" s="493">
        <v>2.045</v>
      </c>
      <c r="F22" s="493">
        <v>1.973</v>
      </c>
      <c r="G22" s="493">
        <v>1.972</v>
      </c>
      <c r="H22" s="478">
        <v>0</v>
      </c>
      <c r="I22" s="478">
        <v>0</v>
      </c>
      <c r="J22" s="478">
        <v>0</v>
      </c>
      <c r="K22" s="478">
        <v>0</v>
      </c>
      <c r="L22" s="478">
        <v>1</v>
      </c>
      <c r="M22" s="478">
        <v>1</v>
      </c>
      <c r="N22" s="478">
        <v>1</v>
      </c>
      <c r="O22" s="478">
        <v>0</v>
      </c>
      <c r="P22" s="478">
        <v>0</v>
      </c>
      <c r="Q22" s="478">
        <v>0</v>
      </c>
      <c r="R22" s="478">
        <v>0</v>
      </c>
      <c r="S22" s="478">
        <v>0</v>
      </c>
      <c r="T22" s="478">
        <v>0</v>
      </c>
      <c r="U22" s="478">
        <v>0</v>
      </c>
      <c r="V22" s="478">
        <v>0</v>
      </c>
      <c r="W22" s="50"/>
      <c r="X22" s="36"/>
    </row>
    <row r="23" spans="1:24" s="35" customFormat="1" ht="15" customHeight="1">
      <c r="A23" s="479" t="s">
        <v>198</v>
      </c>
      <c r="B23" s="482">
        <v>4</v>
      </c>
      <c r="C23" s="482">
        <v>7</v>
      </c>
      <c r="D23" s="482">
        <v>8</v>
      </c>
      <c r="E23" s="494">
        <v>0.568</v>
      </c>
      <c r="F23" s="494">
        <v>2.982</v>
      </c>
      <c r="G23" s="494">
        <v>2.861</v>
      </c>
      <c r="H23" s="482">
        <v>3</v>
      </c>
      <c r="I23" s="482">
        <v>3</v>
      </c>
      <c r="J23" s="482">
        <v>4</v>
      </c>
      <c r="K23" s="482">
        <v>1</v>
      </c>
      <c r="L23" s="482">
        <v>1</v>
      </c>
      <c r="M23" s="482">
        <v>1</v>
      </c>
      <c r="N23" s="482">
        <v>0</v>
      </c>
      <c r="O23" s="482">
        <v>0</v>
      </c>
      <c r="P23" s="482">
        <v>0</v>
      </c>
      <c r="Q23" s="482">
        <v>0</v>
      </c>
      <c r="R23" s="482">
        <v>1</v>
      </c>
      <c r="S23" s="482">
        <v>1</v>
      </c>
      <c r="T23" s="482">
        <v>0</v>
      </c>
      <c r="U23" s="482">
        <v>2</v>
      </c>
      <c r="V23" s="482">
        <v>2</v>
      </c>
      <c r="W23" s="50"/>
      <c r="X23" s="36"/>
    </row>
    <row r="24" spans="1:24" s="35" customFormat="1" ht="19.5" customHeight="1">
      <c r="A24" s="442" t="s">
        <v>199</v>
      </c>
      <c r="B24" s="484">
        <v>109</v>
      </c>
      <c r="C24" s="484">
        <v>114</v>
      </c>
      <c r="D24" s="484">
        <v>111</v>
      </c>
      <c r="E24" s="495">
        <v>2.001</v>
      </c>
      <c r="F24" s="495">
        <v>2.264</v>
      </c>
      <c r="G24" s="495">
        <v>1.726</v>
      </c>
      <c r="H24" s="484">
        <v>54</v>
      </c>
      <c r="I24" s="484">
        <v>45</v>
      </c>
      <c r="J24" s="484">
        <v>55</v>
      </c>
      <c r="K24" s="484">
        <v>18</v>
      </c>
      <c r="L24" s="484">
        <v>22</v>
      </c>
      <c r="M24" s="484">
        <v>22</v>
      </c>
      <c r="N24" s="484">
        <v>11</v>
      </c>
      <c r="O24" s="484">
        <v>15</v>
      </c>
      <c r="P24" s="484">
        <v>13</v>
      </c>
      <c r="Q24" s="484">
        <v>7</v>
      </c>
      <c r="R24" s="484">
        <v>11</v>
      </c>
      <c r="S24" s="484">
        <v>9</v>
      </c>
      <c r="T24" s="484">
        <v>19</v>
      </c>
      <c r="U24" s="484">
        <v>21</v>
      </c>
      <c r="V24" s="484">
        <v>12</v>
      </c>
      <c r="W24" s="50"/>
      <c r="X24" s="36"/>
    </row>
    <row r="25" spans="1:24" s="35" customFormat="1" ht="19.5" customHeight="1">
      <c r="A25" s="462" t="s">
        <v>150</v>
      </c>
      <c r="B25" s="496"/>
      <c r="C25" s="496"/>
      <c r="D25" s="496"/>
      <c r="E25" s="497"/>
      <c r="F25" s="497"/>
      <c r="G25" s="497"/>
      <c r="H25" s="496"/>
      <c r="I25" s="496"/>
      <c r="J25" s="496"/>
      <c r="K25" s="496"/>
      <c r="L25" s="496"/>
      <c r="M25" s="496"/>
      <c r="N25" s="496"/>
      <c r="O25" s="496"/>
      <c r="P25" s="496"/>
      <c r="Q25" s="496"/>
      <c r="R25" s="496"/>
      <c r="S25" s="496"/>
      <c r="T25" s="496"/>
      <c r="U25" s="496"/>
      <c r="V25" s="496"/>
      <c r="W25" s="50"/>
      <c r="X25" s="36"/>
    </row>
    <row r="26" spans="1:24" s="35" customFormat="1" ht="15" customHeight="1">
      <c r="A26" s="471" t="s">
        <v>200</v>
      </c>
      <c r="B26" s="474">
        <v>25</v>
      </c>
      <c r="C26" s="474">
        <v>27</v>
      </c>
      <c r="D26" s="474">
        <v>26</v>
      </c>
      <c r="E26" s="492">
        <v>1.85</v>
      </c>
      <c r="F26" s="492">
        <v>2.622</v>
      </c>
      <c r="G26" s="492">
        <v>1.627</v>
      </c>
      <c r="H26" s="474">
        <v>14</v>
      </c>
      <c r="I26" s="474">
        <v>12</v>
      </c>
      <c r="J26" s="474">
        <v>15</v>
      </c>
      <c r="K26" s="474">
        <v>5</v>
      </c>
      <c r="L26" s="474">
        <v>4</v>
      </c>
      <c r="M26" s="474">
        <v>6</v>
      </c>
      <c r="N26" s="474">
        <v>0</v>
      </c>
      <c r="O26" s="474">
        <v>2</v>
      </c>
      <c r="P26" s="474">
        <v>2</v>
      </c>
      <c r="Q26" s="474">
        <v>2</v>
      </c>
      <c r="R26" s="474">
        <v>4</v>
      </c>
      <c r="S26" s="474">
        <v>0</v>
      </c>
      <c r="T26" s="474">
        <v>4</v>
      </c>
      <c r="U26" s="474">
        <v>5</v>
      </c>
      <c r="V26" s="474">
        <v>3</v>
      </c>
      <c r="W26" s="50"/>
      <c r="X26" s="36"/>
    </row>
    <row r="27" spans="1:24" s="35" customFormat="1" ht="15" customHeight="1">
      <c r="A27" s="475" t="s">
        <v>201</v>
      </c>
      <c r="B27" s="478"/>
      <c r="C27" s="478"/>
      <c r="D27" s="478"/>
      <c r="E27" s="493"/>
      <c r="F27" s="493"/>
      <c r="G27" s="493"/>
      <c r="H27" s="478"/>
      <c r="I27" s="478"/>
      <c r="J27" s="478"/>
      <c r="K27" s="478"/>
      <c r="L27" s="478"/>
      <c r="M27" s="478"/>
      <c r="N27" s="478"/>
      <c r="O27" s="478"/>
      <c r="P27" s="478"/>
      <c r="Q27" s="478"/>
      <c r="R27" s="478"/>
      <c r="S27" s="478"/>
      <c r="T27" s="478"/>
      <c r="U27" s="478"/>
      <c r="V27" s="478"/>
      <c r="W27" s="50"/>
      <c r="X27" s="36"/>
    </row>
    <row r="28" spans="1:24" s="35" customFormat="1" ht="15" customHeight="1">
      <c r="A28" s="485" t="s">
        <v>151</v>
      </c>
      <c r="B28" s="478">
        <v>6</v>
      </c>
      <c r="C28" s="478">
        <v>7</v>
      </c>
      <c r="D28" s="478">
        <v>8</v>
      </c>
      <c r="E28" s="493">
        <v>1.67</v>
      </c>
      <c r="F28" s="493">
        <v>1.708</v>
      </c>
      <c r="G28" s="493">
        <v>2.282</v>
      </c>
      <c r="H28" s="478">
        <v>4</v>
      </c>
      <c r="I28" s="478">
        <v>4</v>
      </c>
      <c r="J28" s="478">
        <v>2</v>
      </c>
      <c r="K28" s="478">
        <v>0</v>
      </c>
      <c r="L28" s="478">
        <v>2</v>
      </c>
      <c r="M28" s="478">
        <v>2</v>
      </c>
      <c r="N28" s="478">
        <v>1</v>
      </c>
      <c r="O28" s="478">
        <v>0</v>
      </c>
      <c r="P28" s="478">
        <v>0</v>
      </c>
      <c r="Q28" s="478">
        <v>0</v>
      </c>
      <c r="R28" s="478">
        <v>0</v>
      </c>
      <c r="S28" s="478">
        <v>3</v>
      </c>
      <c r="T28" s="478">
        <v>1</v>
      </c>
      <c r="U28" s="478">
        <v>1</v>
      </c>
      <c r="V28" s="478">
        <v>1</v>
      </c>
      <c r="W28" s="50"/>
      <c r="X28" s="36"/>
    </row>
    <row r="29" spans="1:24" s="35" customFormat="1" ht="15" customHeight="1">
      <c r="A29" s="485" t="s">
        <v>152</v>
      </c>
      <c r="B29" s="478">
        <v>10</v>
      </c>
      <c r="C29" s="478">
        <v>11</v>
      </c>
      <c r="D29" s="478">
        <v>12</v>
      </c>
      <c r="E29" s="493">
        <v>3.759</v>
      </c>
      <c r="F29" s="493">
        <v>2.421</v>
      </c>
      <c r="G29" s="493">
        <v>1.513</v>
      </c>
      <c r="H29" s="478">
        <v>4</v>
      </c>
      <c r="I29" s="478">
        <v>4</v>
      </c>
      <c r="J29" s="478">
        <v>5</v>
      </c>
      <c r="K29" s="478">
        <v>0</v>
      </c>
      <c r="L29" s="478">
        <v>1</v>
      </c>
      <c r="M29" s="478">
        <v>4</v>
      </c>
      <c r="N29" s="478">
        <v>2</v>
      </c>
      <c r="O29" s="478">
        <v>3</v>
      </c>
      <c r="P29" s="478">
        <v>1</v>
      </c>
      <c r="Q29" s="478">
        <v>0</v>
      </c>
      <c r="R29" s="478">
        <v>0</v>
      </c>
      <c r="S29" s="478">
        <v>1</v>
      </c>
      <c r="T29" s="478">
        <v>4</v>
      </c>
      <c r="U29" s="478">
        <v>3</v>
      </c>
      <c r="V29" s="478">
        <v>1</v>
      </c>
      <c r="W29" s="50"/>
      <c r="X29" s="36"/>
    </row>
    <row r="30" spans="1:24" s="35" customFormat="1" ht="15" customHeight="1">
      <c r="A30" s="485" t="s">
        <v>153</v>
      </c>
      <c r="B30" s="478">
        <v>12</v>
      </c>
      <c r="C30" s="478">
        <v>12</v>
      </c>
      <c r="D30" s="478">
        <v>15</v>
      </c>
      <c r="E30" s="493">
        <v>1.472</v>
      </c>
      <c r="F30" s="493">
        <v>2.224</v>
      </c>
      <c r="G30" s="493">
        <v>1.685</v>
      </c>
      <c r="H30" s="478">
        <v>6</v>
      </c>
      <c r="I30" s="478">
        <v>4</v>
      </c>
      <c r="J30" s="478">
        <v>8</v>
      </c>
      <c r="K30" s="478">
        <v>3</v>
      </c>
      <c r="L30" s="478">
        <v>3</v>
      </c>
      <c r="M30" s="478">
        <v>1</v>
      </c>
      <c r="N30" s="478">
        <v>2</v>
      </c>
      <c r="O30" s="478">
        <v>2</v>
      </c>
      <c r="P30" s="478">
        <v>4</v>
      </c>
      <c r="Q30" s="478">
        <v>0</v>
      </c>
      <c r="R30" s="478">
        <v>1</v>
      </c>
      <c r="S30" s="478">
        <v>0</v>
      </c>
      <c r="T30" s="478">
        <v>1</v>
      </c>
      <c r="U30" s="478">
        <v>2</v>
      </c>
      <c r="V30" s="478">
        <v>2</v>
      </c>
      <c r="W30" s="50"/>
      <c r="X30" s="36"/>
    </row>
    <row r="31" spans="1:24" s="35" customFormat="1" ht="15" customHeight="1">
      <c r="A31" s="486" t="s">
        <v>154</v>
      </c>
      <c r="B31" s="482">
        <v>56</v>
      </c>
      <c r="C31" s="482">
        <v>57</v>
      </c>
      <c r="D31" s="482">
        <v>50</v>
      </c>
      <c r="E31" s="494">
        <v>1.903</v>
      </c>
      <c r="F31" s="494">
        <v>2.14</v>
      </c>
      <c r="G31" s="494">
        <v>1.752</v>
      </c>
      <c r="H31" s="482">
        <v>26</v>
      </c>
      <c r="I31" s="482">
        <v>21</v>
      </c>
      <c r="J31" s="482">
        <v>25</v>
      </c>
      <c r="K31" s="482">
        <v>10</v>
      </c>
      <c r="L31" s="482">
        <v>12</v>
      </c>
      <c r="M31" s="482">
        <v>9</v>
      </c>
      <c r="N31" s="482">
        <v>6</v>
      </c>
      <c r="O31" s="482">
        <v>8</v>
      </c>
      <c r="P31" s="482">
        <v>6</v>
      </c>
      <c r="Q31" s="482">
        <v>5</v>
      </c>
      <c r="R31" s="482">
        <v>6</v>
      </c>
      <c r="S31" s="482">
        <v>5</v>
      </c>
      <c r="T31" s="482">
        <v>9</v>
      </c>
      <c r="U31" s="482">
        <v>10</v>
      </c>
      <c r="V31" s="482">
        <v>5</v>
      </c>
      <c r="W31" s="50"/>
      <c r="X31" s="36"/>
    </row>
    <row r="32" spans="1:24" s="35" customFormat="1" ht="17.25" customHeight="1">
      <c r="A32" s="442" t="s">
        <v>199</v>
      </c>
      <c r="B32" s="484">
        <v>109</v>
      </c>
      <c r="C32" s="484">
        <v>114</v>
      </c>
      <c r="D32" s="484">
        <v>111</v>
      </c>
      <c r="E32" s="495">
        <v>2.001</v>
      </c>
      <c r="F32" s="495">
        <v>2.264</v>
      </c>
      <c r="G32" s="495">
        <v>1.726</v>
      </c>
      <c r="H32" s="484">
        <v>54</v>
      </c>
      <c r="I32" s="484">
        <v>45</v>
      </c>
      <c r="J32" s="484">
        <v>55</v>
      </c>
      <c r="K32" s="484">
        <v>18</v>
      </c>
      <c r="L32" s="484">
        <v>22</v>
      </c>
      <c r="M32" s="484">
        <v>22</v>
      </c>
      <c r="N32" s="484">
        <v>11</v>
      </c>
      <c r="O32" s="484">
        <v>15</v>
      </c>
      <c r="P32" s="484">
        <v>13</v>
      </c>
      <c r="Q32" s="484">
        <v>7</v>
      </c>
      <c r="R32" s="484">
        <v>11</v>
      </c>
      <c r="S32" s="484">
        <v>9</v>
      </c>
      <c r="T32" s="484">
        <v>19</v>
      </c>
      <c r="U32" s="484">
        <v>21</v>
      </c>
      <c r="V32" s="484">
        <v>12</v>
      </c>
      <c r="W32" s="50"/>
      <c r="X32" s="36"/>
    </row>
    <row r="33" spans="1:23" ht="1.5" customHeight="1">
      <c r="A33" s="399"/>
      <c r="B33" s="498"/>
      <c r="C33" s="498"/>
      <c r="D33" s="498"/>
      <c r="E33" s="498"/>
      <c r="F33" s="498"/>
      <c r="G33" s="498"/>
      <c r="H33" s="498"/>
      <c r="I33" s="498"/>
      <c r="J33" s="499"/>
      <c r="K33" s="498"/>
      <c r="L33" s="498"/>
      <c r="M33" s="499"/>
      <c r="N33" s="498"/>
      <c r="O33" s="498"/>
      <c r="P33" s="498"/>
      <c r="Q33" s="498"/>
      <c r="R33" s="498"/>
      <c r="S33" s="499"/>
      <c r="T33" s="498"/>
      <c r="U33" s="498"/>
      <c r="V33" s="499"/>
      <c r="W33" s="50"/>
    </row>
    <row r="34" spans="1:22" ht="31.5" customHeight="1">
      <c r="A34" s="581" t="s">
        <v>328</v>
      </c>
      <c r="B34" s="581"/>
      <c r="C34" s="581"/>
      <c r="D34" s="581"/>
      <c r="E34" s="581"/>
      <c r="F34" s="581"/>
      <c r="G34" s="581"/>
      <c r="H34" s="581"/>
      <c r="I34" s="581"/>
      <c r="J34" s="581"/>
      <c r="K34" s="581"/>
      <c r="L34" s="581"/>
      <c r="M34" s="581"/>
      <c r="N34" s="581"/>
      <c r="O34" s="581"/>
      <c r="P34" s="581"/>
      <c r="Q34" s="581"/>
      <c r="R34" s="581"/>
      <c r="S34" s="581"/>
      <c r="T34" s="581"/>
      <c r="U34" s="581"/>
      <c r="V34" s="581"/>
    </row>
    <row r="35" spans="1:22" ht="11.25">
      <c r="A35" s="587" t="s">
        <v>272</v>
      </c>
      <c r="B35" s="587"/>
      <c r="C35" s="587"/>
      <c r="D35" s="587"/>
      <c r="E35" s="587"/>
      <c r="F35" s="587"/>
      <c r="G35" s="587"/>
      <c r="H35" s="587"/>
      <c r="I35" s="587"/>
      <c r="J35" s="587"/>
      <c r="K35" s="587"/>
      <c r="L35" s="587"/>
      <c r="M35" s="587"/>
      <c r="N35" s="587"/>
      <c r="O35" s="587"/>
      <c r="P35" s="587"/>
      <c r="Q35" s="587"/>
      <c r="R35" s="587"/>
      <c r="S35" s="587"/>
      <c r="T35" s="587"/>
      <c r="U35" s="587"/>
      <c r="V35" s="587"/>
    </row>
    <row r="36" spans="1:22" ht="36.75" customHeight="1">
      <c r="A36" s="585"/>
      <c r="B36" s="585"/>
      <c r="C36" s="585"/>
      <c r="D36" s="585"/>
      <c r="E36" s="585"/>
      <c r="F36" s="585"/>
      <c r="G36" s="585"/>
      <c r="H36" s="585"/>
      <c r="I36" s="585"/>
      <c r="J36" s="585"/>
      <c r="K36" s="585"/>
      <c r="L36" s="585"/>
      <c r="M36" s="585"/>
      <c r="N36" s="585"/>
      <c r="O36" s="585"/>
      <c r="P36" s="585"/>
      <c r="Q36" s="585"/>
      <c r="R36" s="585"/>
      <c r="S36" s="585"/>
      <c r="T36" s="585"/>
      <c r="U36" s="585"/>
      <c r="V36" s="585"/>
    </row>
    <row r="37" spans="1:22" ht="36.75" customHeight="1">
      <c r="A37" s="585"/>
      <c r="B37" s="585"/>
      <c r="C37" s="585"/>
      <c r="D37" s="585"/>
      <c r="E37" s="585"/>
      <c r="F37" s="586"/>
      <c r="G37" s="585"/>
      <c r="H37" s="585"/>
      <c r="I37" s="585"/>
      <c r="J37" s="585"/>
      <c r="K37" s="585"/>
      <c r="L37" s="585"/>
      <c r="M37" s="585"/>
      <c r="N37" s="585"/>
      <c r="O37" s="585"/>
      <c r="P37" s="585"/>
      <c r="Q37" s="585"/>
      <c r="R37" s="585"/>
      <c r="S37" s="585"/>
      <c r="T37" s="585"/>
      <c r="U37" s="585"/>
      <c r="V37" s="585"/>
    </row>
    <row r="38" spans="2:21" ht="11.25">
      <c r="B38" s="43"/>
      <c r="C38" s="43"/>
      <c r="D38" s="43"/>
      <c r="E38" s="43"/>
      <c r="F38" s="43"/>
      <c r="G38" s="43"/>
      <c r="H38" s="43"/>
      <c r="I38" s="43"/>
      <c r="K38" s="43"/>
      <c r="L38" s="43"/>
      <c r="N38" s="43"/>
      <c r="O38" s="43"/>
      <c r="P38" s="43"/>
      <c r="Q38" s="43"/>
      <c r="R38" s="43"/>
      <c r="T38" s="43"/>
      <c r="U38" s="43"/>
    </row>
    <row r="39" spans="2:21" ht="11.25">
      <c r="B39" s="43"/>
      <c r="C39" s="43"/>
      <c r="D39" s="43"/>
      <c r="E39" s="43"/>
      <c r="F39" s="43"/>
      <c r="G39" s="43"/>
      <c r="H39" s="43"/>
      <c r="I39" s="43"/>
      <c r="K39" s="43"/>
      <c r="L39" s="43"/>
      <c r="N39" s="43"/>
      <c r="O39" s="43"/>
      <c r="P39" s="43"/>
      <c r="Q39" s="43"/>
      <c r="R39" s="43"/>
      <c r="T39" s="43"/>
      <c r="U39" s="43"/>
    </row>
  </sheetData>
  <sheetProtection/>
  <mergeCells count="14">
    <mergeCell ref="T7:V7"/>
    <mergeCell ref="H7:J7"/>
    <mergeCell ref="K7:M7"/>
    <mergeCell ref="N7:P7"/>
    <mergeCell ref="A34:V34"/>
    <mergeCell ref="A3:M3"/>
    <mergeCell ref="T3:V3"/>
    <mergeCell ref="Q7:S7"/>
    <mergeCell ref="A36:V36"/>
    <mergeCell ref="A37:V37"/>
    <mergeCell ref="A35:V35"/>
    <mergeCell ref="H5:V5"/>
    <mergeCell ref="E5:G7"/>
    <mergeCell ref="B5:D7"/>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8.xml><?xml version="1.0" encoding="utf-8"?>
<worksheet xmlns="http://schemas.openxmlformats.org/spreadsheetml/2006/main" xmlns:r="http://schemas.openxmlformats.org/officeDocument/2006/relationships">
  <dimension ref="A2:R43"/>
  <sheetViews>
    <sheetView showGridLines="0" zoomScaleSheetLayoutView="100" zoomScalePageLayoutView="0" workbookViewId="0" topLeftCell="A1">
      <selection activeCell="A1" sqref="A1"/>
    </sheetView>
  </sheetViews>
  <sheetFormatPr defaultColWidth="11.57421875" defaultRowHeight="12.75"/>
  <cols>
    <col min="1" max="1" width="37.57421875" style="113" customWidth="1"/>
    <col min="2" max="2" width="7.140625" style="114" customWidth="1"/>
    <col min="3" max="3" width="7.140625" style="115" customWidth="1"/>
    <col min="4" max="4" width="10.00390625" style="115" customWidth="1"/>
    <col min="5" max="6" width="7.57421875" style="114" customWidth="1"/>
    <col min="7" max="10" width="7.57421875" style="115" customWidth="1"/>
    <col min="11" max="12" width="7.57421875" style="114" customWidth="1"/>
    <col min="13" max="13" width="7.57421875" style="115" customWidth="1"/>
    <col min="14" max="15" width="7.57421875" style="114" customWidth="1"/>
    <col min="16" max="16" width="7.57421875" style="115" customWidth="1"/>
    <col min="17" max="16384" width="11.57421875" style="113" customWidth="1"/>
  </cols>
  <sheetData>
    <row r="1" ht="14.25" customHeight="1"/>
    <row r="2" spans="1:16" ht="12" customHeight="1">
      <c r="A2" s="60"/>
      <c r="B2" s="60"/>
      <c r="C2" s="60"/>
      <c r="D2" s="60"/>
      <c r="E2" s="60"/>
      <c r="F2" s="60"/>
      <c r="G2" s="60"/>
      <c r="H2" s="60"/>
      <c r="I2" s="60"/>
      <c r="J2" s="60"/>
      <c r="K2" s="60"/>
      <c r="L2" s="60"/>
      <c r="M2" s="60"/>
      <c r="N2" s="60"/>
      <c r="O2" s="60"/>
      <c r="P2" s="60"/>
    </row>
    <row r="3" spans="1:16" ht="13.5">
      <c r="A3" s="591" t="s">
        <v>429</v>
      </c>
      <c r="B3" s="591"/>
      <c r="C3" s="591"/>
      <c r="D3" s="591"/>
      <c r="E3" s="591"/>
      <c r="F3" s="591"/>
      <c r="G3" s="591"/>
      <c r="H3" s="591"/>
      <c r="I3" s="591"/>
      <c r="J3" s="591"/>
      <c r="K3" s="591"/>
      <c r="L3" s="591"/>
      <c r="M3" s="14"/>
      <c r="N3" s="14"/>
      <c r="O3" s="592" t="s">
        <v>273</v>
      </c>
      <c r="P3" s="592"/>
    </row>
    <row r="4" spans="1:15" ht="5.25" customHeight="1">
      <c r="A4" s="116"/>
      <c r="F4" s="115"/>
      <c r="I4" s="114"/>
      <c r="L4" s="115"/>
      <c r="M4" s="114"/>
      <c r="N4" s="115"/>
      <c r="O4" s="115"/>
    </row>
    <row r="5" spans="1:16" ht="18.75" customHeight="1">
      <c r="A5" s="593" t="s">
        <v>190</v>
      </c>
      <c r="B5" s="597" t="s">
        <v>330</v>
      </c>
      <c r="C5" s="598"/>
      <c r="D5" s="598"/>
      <c r="E5" s="596" t="s">
        <v>331</v>
      </c>
      <c r="F5" s="596"/>
      <c r="G5" s="596"/>
      <c r="H5" s="596"/>
      <c r="I5" s="596"/>
      <c r="J5" s="596"/>
      <c r="K5" s="596"/>
      <c r="L5" s="596"/>
      <c r="M5" s="596"/>
      <c r="N5" s="596"/>
      <c r="O5" s="596"/>
      <c r="P5" s="596"/>
    </row>
    <row r="6" spans="1:16" ht="40.5" customHeight="1">
      <c r="A6" s="593"/>
      <c r="B6" s="598"/>
      <c r="C6" s="598"/>
      <c r="D6" s="598"/>
      <c r="E6" s="589" t="s">
        <v>332</v>
      </c>
      <c r="F6" s="589"/>
      <c r="G6" s="589"/>
      <c r="H6" s="589" t="s">
        <v>333</v>
      </c>
      <c r="I6" s="589"/>
      <c r="J6" s="589"/>
      <c r="K6" s="589" t="s">
        <v>334</v>
      </c>
      <c r="L6" s="589"/>
      <c r="M6" s="589"/>
      <c r="N6" s="589" t="s">
        <v>335</v>
      </c>
      <c r="O6" s="589"/>
      <c r="P6" s="589"/>
    </row>
    <row r="7" spans="1:16" ht="27.75" customHeight="1">
      <c r="A7" s="593"/>
      <c r="B7" s="599"/>
      <c r="C7" s="599"/>
      <c r="D7" s="599"/>
      <c r="E7" s="589" t="s">
        <v>277</v>
      </c>
      <c r="F7" s="589"/>
      <c r="G7" s="589"/>
      <c r="H7" s="589" t="s">
        <v>277</v>
      </c>
      <c r="I7" s="589"/>
      <c r="J7" s="589"/>
      <c r="K7" s="589" t="s">
        <v>277</v>
      </c>
      <c r="L7" s="589"/>
      <c r="M7" s="589"/>
      <c r="N7" s="589" t="s">
        <v>277</v>
      </c>
      <c r="O7" s="589"/>
      <c r="P7" s="589"/>
    </row>
    <row r="8" spans="1:16" s="117" customFormat="1" ht="33" customHeight="1">
      <c r="A8" s="594"/>
      <c r="B8" s="500" t="s">
        <v>277</v>
      </c>
      <c r="C8" s="501" t="s">
        <v>191</v>
      </c>
      <c r="D8" s="501" t="s">
        <v>336</v>
      </c>
      <c r="E8" s="502">
        <v>2012</v>
      </c>
      <c r="F8" s="502">
        <v>2011</v>
      </c>
      <c r="G8" s="502">
        <v>2010</v>
      </c>
      <c r="H8" s="502">
        <v>2012</v>
      </c>
      <c r="I8" s="502">
        <v>2011</v>
      </c>
      <c r="J8" s="502">
        <v>2010</v>
      </c>
      <c r="K8" s="502">
        <v>2012</v>
      </c>
      <c r="L8" s="502">
        <v>2011</v>
      </c>
      <c r="M8" s="502">
        <v>2010</v>
      </c>
      <c r="N8" s="502">
        <v>2012</v>
      </c>
      <c r="O8" s="502">
        <v>2011</v>
      </c>
      <c r="P8" s="502">
        <v>2010</v>
      </c>
    </row>
    <row r="9" spans="1:18" s="118" customFormat="1" ht="19.5" customHeight="1">
      <c r="A9" s="19" t="s">
        <v>140</v>
      </c>
      <c r="B9" s="83">
        <v>39</v>
      </c>
      <c r="C9" s="105">
        <v>31</v>
      </c>
      <c r="D9" s="74">
        <v>-5284</v>
      </c>
      <c r="E9" s="83">
        <v>28</v>
      </c>
      <c r="F9" s="83">
        <v>24</v>
      </c>
      <c r="G9" s="83">
        <v>27</v>
      </c>
      <c r="H9" s="272">
        <v>10</v>
      </c>
      <c r="I9" s="83">
        <v>15</v>
      </c>
      <c r="J9" s="83">
        <v>17</v>
      </c>
      <c r="K9" s="83">
        <v>0</v>
      </c>
      <c r="L9" s="83">
        <v>0</v>
      </c>
      <c r="M9" s="83">
        <v>0</v>
      </c>
      <c r="N9" s="83">
        <v>1</v>
      </c>
      <c r="O9" s="83">
        <v>1</v>
      </c>
      <c r="P9" s="83">
        <v>0</v>
      </c>
      <c r="Q9" s="125"/>
      <c r="R9" s="117"/>
    </row>
    <row r="10" spans="1:18" s="118" customFormat="1" ht="15" customHeight="1">
      <c r="A10" s="20" t="s">
        <v>141</v>
      </c>
      <c r="B10" s="72">
        <v>2</v>
      </c>
      <c r="C10" s="100">
        <v>16.7</v>
      </c>
      <c r="D10" s="84">
        <v>26650</v>
      </c>
      <c r="E10" s="72">
        <v>0</v>
      </c>
      <c r="F10" s="72">
        <v>1</v>
      </c>
      <c r="G10" s="72">
        <v>2</v>
      </c>
      <c r="H10" s="283">
        <v>1</v>
      </c>
      <c r="I10" s="72">
        <v>1</v>
      </c>
      <c r="J10" s="72">
        <v>1</v>
      </c>
      <c r="K10" s="72">
        <v>0</v>
      </c>
      <c r="L10" s="72">
        <v>0</v>
      </c>
      <c r="M10" s="72">
        <v>0</v>
      </c>
      <c r="N10" s="72">
        <v>1</v>
      </c>
      <c r="O10" s="72">
        <v>1</v>
      </c>
      <c r="P10" s="72">
        <v>0</v>
      </c>
      <c r="Q10" s="125"/>
      <c r="R10" s="117"/>
    </row>
    <row r="11" spans="1:18" s="118" customFormat="1" ht="15" customHeight="1">
      <c r="A11" s="20" t="s">
        <v>192</v>
      </c>
      <c r="B11" s="72">
        <v>1</v>
      </c>
      <c r="C11" s="100">
        <v>7.142857142857142</v>
      </c>
      <c r="D11" s="84">
        <v>-75</v>
      </c>
      <c r="E11" s="72">
        <v>1</v>
      </c>
      <c r="F11" s="72">
        <v>1</v>
      </c>
      <c r="G11" s="72">
        <v>1</v>
      </c>
      <c r="H11" s="283">
        <v>0</v>
      </c>
      <c r="I11" s="72">
        <v>2</v>
      </c>
      <c r="J11" s="72">
        <v>3</v>
      </c>
      <c r="K11" s="72">
        <v>0</v>
      </c>
      <c r="L11" s="72">
        <v>0</v>
      </c>
      <c r="M11" s="72">
        <v>0</v>
      </c>
      <c r="N11" s="72">
        <v>0</v>
      </c>
      <c r="O11" s="72">
        <v>0</v>
      </c>
      <c r="P11" s="72">
        <v>0</v>
      </c>
      <c r="Q11" s="125"/>
      <c r="R11" s="117"/>
    </row>
    <row r="12" spans="1:18" s="118" customFormat="1" ht="15" customHeight="1">
      <c r="A12" s="20" t="s">
        <v>193</v>
      </c>
      <c r="B12" s="72">
        <v>7</v>
      </c>
      <c r="C12" s="100">
        <v>58.333333333333336</v>
      </c>
      <c r="D12" s="84">
        <v>-9574</v>
      </c>
      <c r="E12" s="72">
        <v>5</v>
      </c>
      <c r="F12" s="72">
        <v>5</v>
      </c>
      <c r="G12" s="72">
        <v>4</v>
      </c>
      <c r="H12" s="283">
        <v>2</v>
      </c>
      <c r="I12" s="72">
        <v>1</v>
      </c>
      <c r="J12" s="72">
        <v>2</v>
      </c>
      <c r="K12" s="72">
        <v>0</v>
      </c>
      <c r="L12" s="72">
        <v>0</v>
      </c>
      <c r="M12" s="72">
        <v>0</v>
      </c>
      <c r="N12" s="72">
        <v>0</v>
      </c>
      <c r="O12" s="72">
        <v>0</v>
      </c>
      <c r="P12" s="72">
        <v>0</v>
      </c>
      <c r="Q12" s="125"/>
      <c r="R12" s="117"/>
    </row>
    <row r="13" spans="1:18" s="118" customFormat="1" ht="15" customHeight="1">
      <c r="A13" s="20" t="s">
        <v>142</v>
      </c>
      <c r="B13" s="72">
        <v>4</v>
      </c>
      <c r="C13" s="100">
        <v>44.44444444444444</v>
      </c>
      <c r="D13" s="84">
        <v>-116</v>
      </c>
      <c r="E13" s="72">
        <v>3</v>
      </c>
      <c r="F13" s="72">
        <v>1</v>
      </c>
      <c r="G13" s="72">
        <v>1</v>
      </c>
      <c r="H13" s="283">
        <v>1</v>
      </c>
      <c r="I13" s="72">
        <v>4</v>
      </c>
      <c r="J13" s="72">
        <v>4</v>
      </c>
      <c r="K13" s="72">
        <v>0</v>
      </c>
      <c r="L13" s="72">
        <v>0</v>
      </c>
      <c r="M13" s="72">
        <v>0</v>
      </c>
      <c r="N13" s="72">
        <v>0</v>
      </c>
      <c r="O13" s="72">
        <v>0</v>
      </c>
      <c r="P13" s="72">
        <v>0</v>
      </c>
      <c r="Q13" s="125"/>
      <c r="R13" s="117"/>
    </row>
    <row r="14" spans="1:18" s="118" customFormat="1" ht="15" customHeight="1">
      <c r="A14" s="20" t="s">
        <v>194</v>
      </c>
      <c r="B14" s="72">
        <v>6</v>
      </c>
      <c r="C14" s="100">
        <v>46.15384615384615</v>
      </c>
      <c r="D14" s="84">
        <v>-3457</v>
      </c>
      <c r="E14" s="72">
        <v>4</v>
      </c>
      <c r="F14" s="72">
        <v>3</v>
      </c>
      <c r="G14" s="72">
        <v>5</v>
      </c>
      <c r="H14" s="283">
        <v>2</v>
      </c>
      <c r="I14" s="72">
        <v>2</v>
      </c>
      <c r="J14" s="72">
        <v>1</v>
      </c>
      <c r="K14" s="72">
        <v>0</v>
      </c>
      <c r="L14" s="72">
        <v>0</v>
      </c>
      <c r="M14" s="72">
        <v>0</v>
      </c>
      <c r="N14" s="72">
        <v>0</v>
      </c>
      <c r="O14" s="72">
        <v>0</v>
      </c>
      <c r="P14" s="72">
        <v>0</v>
      </c>
      <c r="Q14" s="125"/>
      <c r="R14" s="117"/>
    </row>
    <row r="15" spans="1:18" s="118" customFormat="1" ht="15" customHeight="1">
      <c r="A15" s="20" t="s">
        <v>143</v>
      </c>
      <c r="B15" s="72">
        <v>3</v>
      </c>
      <c r="C15" s="100">
        <v>30</v>
      </c>
      <c r="D15" s="84">
        <v>867</v>
      </c>
      <c r="E15" s="72">
        <v>2</v>
      </c>
      <c r="F15" s="72">
        <v>2</v>
      </c>
      <c r="G15" s="72">
        <v>2</v>
      </c>
      <c r="H15" s="283">
        <v>1</v>
      </c>
      <c r="I15" s="72">
        <v>2</v>
      </c>
      <c r="J15" s="72">
        <v>0</v>
      </c>
      <c r="K15" s="72">
        <v>0</v>
      </c>
      <c r="L15" s="72">
        <v>0</v>
      </c>
      <c r="M15" s="72">
        <v>0</v>
      </c>
      <c r="N15" s="72">
        <v>0</v>
      </c>
      <c r="O15" s="72">
        <v>0</v>
      </c>
      <c r="P15" s="72">
        <v>0</v>
      </c>
      <c r="Q15" s="125"/>
      <c r="R15" s="117"/>
    </row>
    <row r="16" spans="1:18" s="118" customFormat="1" ht="15" customHeight="1">
      <c r="A16" s="20" t="s">
        <v>195</v>
      </c>
      <c r="B16" s="72">
        <v>4</v>
      </c>
      <c r="C16" s="100">
        <v>26.666666666666668</v>
      </c>
      <c r="D16" s="84">
        <v>-24</v>
      </c>
      <c r="E16" s="72">
        <v>2</v>
      </c>
      <c r="F16" s="72">
        <v>2</v>
      </c>
      <c r="G16" s="72">
        <v>1</v>
      </c>
      <c r="H16" s="283">
        <v>2</v>
      </c>
      <c r="I16" s="72">
        <v>2</v>
      </c>
      <c r="J16" s="72">
        <v>3</v>
      </c>
      <c r="K16" s="72">
        <v>0</v>
      </c>
      <c r="L16" s="72">
        <v>0</v>
      </c>
      <c r="M16" s="72">
        <v>0</v>
      </c>
      <c r="N16" s="72">
        <v>0</v>
      </c>
      <c r="O16" s="72">
        <v>0</v>
      </c>
      <c r="P16" s="72">
        <v>0</v>
      </c>
      <c r="Q16" s="125"/>
      <c r="R16" s="117"/>
    </row>
    <row r="17" spans="1:18" s="118" customFormat="1" ht="15" customHeight="1">
      <c r="A17" s="20" t="s">
        <v>144</v>
      </c>
      <c r="B17" s="72">
        <v>7</v>
      </c>
      <c r="C17" s="100">
        <v>49.99999999999999</v>
      </c>
      <c r="D17" s="84">
        <v>-3086</v>
      </c>
      <c r="E17" s="72">
        <v>7</v>
      </c>
      <c r="F17" s="72">
        <v>4</v>
      </c>
      <c r="G17" s="72">
        <v>5</v>
      </c>
      <c r="H17" s="283">
        <v>0</v>
      </c>
      <c r="I17" s="72">
        <v>0</v>
      </c>
      <c r="J17" s="72">
        <v>0</v>
      </c>
      <c r="K17" s="72">
        <v>0</v>
      </c>
      <c r="L17" s="72">
        <v>0</v>
      </c>
      <c r="M17" s="72">
        <v>0</v>
      </c>
      <c r="N17" s="72">
        <v>0</v>
      </c>
      <c r="O17" s="72">
        <v>0</v>
      </c>
      <c r="P17" s="72">
        <v>0</v>
      </c>
      <c r="Q17" s="125"/>
      <c r="R17" s="117"/>
    </row>
    <row r="18" spans="1:18" s="118" customFormat="1" ht="15" customHeight="1">
      <c r="A18" s="20" t="s">
        <v>145</v>
      </c>
      <c r="B18" s="72">
        <v>2</v>
      </c>
      <c r="C18" s="100">
        <v>40</v>
      </c>
      <c r="D18" s="84">
        <v>-59752</v>
      </c>
      <c r="E18" s="72">
        <v>2</v>
      </c>
      <c r="F18" s="72">
        <v>1</v>
      </c>
      <c r="G18" s="72">
        <v>1</v>
      </c>
      <c r="H18" s="283">
        <v>0</v>
      </c>
      <c r="I18" s="72">
        <v>1</v>
      </c>
      <c r="J18" s="72">
        <v>1</v>
      </c>
      <c r="K18" s="72">
        <v>0</v>
      </c>
      <c r="L18" s="72">
        <v>0</v>
      </c>
      <c r="M18" s="72">
        <v>0</v>
      </c>
      <c r="N18" s="72">
        <v>0</v>
      </c>
      <c r="O18" s="72">
        <v>0</v>
      </c>
      <c r="P18" s="72">
        <v>0</v>
      </c>
      <c r="Q18" s="125"/>
      <c r="R18" s="117"/>
    </row>
    <row r="19" spans="1:18" s="118" customFormat="1" ht="15" customHeight="1">
      <c r="A19" s="20" t="s">
        <v>196</v>
      </c>
      <c r="B19" s="72">
        <v>3</v>
      </c>
      <c r="C19" s="100">
        <v>13.6</v>
      </c>
      <c r="D19" s="84">
        <v>965</v>
      </c>
      <c r="E19" s="72">
        <v>2</v>
      </c>
      <c r="F19" s="72">
        <v>4</v>
      </c>
      <c r="G19" s="72">
        <v>5</v>
      </c>
      <c r="H19" s="283">
        <v>10</v>
      </c>
      <c r="I19" s="72">
        <v>0</v>
      </c>
      <c r="J19" s="72">
        <v>2</v>
      </c>
      <c r="K19" s="72">
        <v>0</v>
      </c>
      <c r="L19" s="72">
        <v>0</v>
      </c>
      <c r="M19" s="72">
        <v>0</v>
      </c>
      <c r="N19" s="72">
        <v>0</v>
      </c>
      <c r="O19" s="72">
        <v>0</v>
      </c>
      <c r="P19" s="72">
        <v>0</v>
      </c>
      <c r="Q19" s="125"/>
      <c r="R19" s="117"/>
    </row>
    <row r="20" spans="1:18" s="120" customFormat="1" ht="19.5" customHeight="1">
      <c r="A20" s="21" t="s">
        <v>146</v>
      </c>
      <c r="B20" s="74">
        <v>9</v>
      </c>
      <c r="C20" s="119">
        <v>45</v>
      </c>
      <c r="D20" s="74">
        <v>-4377</v>
      </c>
      <c r="E20" s="74">
        <v>5</v>
      </c>
      <c r="F20" s="74">
        <v>6</v>
      </c>
      <c r="G20" s="74">
        <v>7</v>
      </c>
      <c r="H20" s="281">
        <v>2</v>
      </c>
      <c r="I20" s="74">
        <v>4</v>
      </c>
      <c r="J20" s="74">
        <v>0</v>
      </c>
      <c r="K20" s="74">
        <v>0</v>
      </c>
      <c r="L20" s="74">
        <v>2</v>
      </c>
      <c r="M20" s="74">
        <v>1</v>
      </c>
      <c r="N20" s="74">
        <v>2</v>
      </c>
      <c r="O20" s="74">
        <v>0</v>
      </c>
      <c r="P20" s="74">
        <v>2</v>
      </c>
      <c r="Q20" s="125"/>
      <c r="R20" s="117"/>
    </row>
    <row r="21" spans="1:18" s="118" customFormat="1" ht="15" customHeight="1">
      <c r="A21" s="20" t="s">
        <v>197</v>
      </c>
      <c r="B21" s="72">
        <v>9</v>
      </c>
      <c r="C21" s="100">
        <v>90</v>
      </c>
      <c r="D21" s="84">
        <v>-9215</v>
      </c>
      <c r="E21" s="72">
        <v>5</v>
      </c>
      <c r="F21" s="72">
        <v>5</v>
      </c>
      <c r="G21" s="72">
        <v>6</v>
      </c>
      <c r="H21" s="283">
        <v>2</v>
      </c>
      <c r="I21" s="72">
        <v>4</v>
      </c>
      <c r="J21" s="72">
        <v>0</v>
      </c>
      <c r="K21" s="72">
        <v>0</v>
      </c>
      <c r="L21" s="72">
        <v>2</v>
      </c>
      <c r="M21" s="72">
        <v>1</v>
      </c>
      <c r="N21" s="72">
        <v>2</v>
      </c>
      <c r="O21" s="72">
        <v>0</v>
      </c>
      <c r="P21" s="72">
        <v>1</v>
      </c>
      <c r="Q21" s="125"/>
      <c r="R21" s="117"/>
    </row>
    <row r="22" spans="1:18" s="118" customFormat="1" ht="15" customHeight="1">
      <c r="A22" s="20" t="s">
        <v>147</v>
      </c>
      <c r="B22" s="72">
        <v>0</v>
      </c>
      <c r="C22" s="100">
        <v>0</v>
      </c>
      <c r="D22" s="84">
        <v>0</v>
      </c>
      <c r="E22" s="72">
        <v>0</v>
      </c>
      <c r="F22" s="72">
        <v>0</v>
      </c>
      <c r="G22" s="72">
        <v>0</v>
      </c>
      <c r="H22" s="283">
        <v>0</v>
      </c>
      <c r="I22" s="72">
        <v>0</v>
      </c>
      <c r="J22" s="72">
        <v>0</v>
      </c>
      <c r="K22" s="72">
        <v>0</v>
      </c>
      <c r="L22" s="72">
        <v>0</v>
      </c>
      <c r="M22" s="72">
        <v>0</v>
      </c>
      <c r="N22" s="72">
        <v>0</v>
      </c>
      <c r="O22" s="72">
        <v>0</v>
      </c>
      <c r="P22" s="72">
        <v>0</v>
      </c>
      <c r="Q22" s="125"/>
      <c r="R22" s="117"/>
    </row>
    <row r="23" spans="1:18" s="118" customFormat="1" ht="15" customHeight="1">
      <c r="A23" s="20" t="s">
        <v>198</v>
      </c>
      <c r="B23" s="72">
        <v>0</v>
      </c>
      <c r="C23" s="100">
        <v>0</v>
      </c>
      <c r="D23" s="84">
        <v>0</v>
      </c>
      <c r="E23" s="72">
        <v>0</v>
      </c>
      <c r="F23" s="72">
        <v>1</v>
      </c>
      <c r="G23" s="72">
        <v>1</v>
      </c>
      <c r="H23" s="283">
        <v>0</v>
      </c>
      <c r="I23" s="72">
        <v>0</v>
      </c>
      <c r="J23" s="72">
        <v>0</v>
      </c>
      <c r="K23" s="72">
        <v>0</v>
      </c>
      <c r="L23" s="72">
        <v>0</v>
      </c>
      <c r="M23" s="72">
        <v>0</v>
      </c>
      <c r="N23" s="72">
        <v>0</v>
      </c>
      <c r="O23" s="72">
        <v>0</v>
      </c>
      <c r="P23" s="72">
        <v>1</v>
      </c>
      <c r="Q23" s="125"/>
      <c r="R23" s="117"/>
    </row>
    <row r="24" spans="1:18" s="120" customFormat="1" ht="19.5" customHeight="1">
      <c r="A24" s="22" t="s">
        <v>199</v>
      </c>
      <c r="B24" s="81">
        <v>48</v>
      </c>
      <c r="C24" s="121">
        <v>32.9</v>
      </c>
      <c r="D24" s="81">
        <v>-9215</v>
      </c>
      <c r="E24" s="81">
        <v>33</v>
      </c>
      <c r="F24" s="81">
        <v>30</v>
      </c>
      <c r="G24" s="81">
        <v>34</v>
      </c>
      <c r="H24" s="284">
        <v>12</v>
      </c>
      <c r="I24" s="81">
        <v>19</v>
      </c>
      <c r="J24" s="81">
        <v>17</v>
      </c>
      <c r="K24" s="81">
        <v>0</v>
      </c>
      <c r="L24" s="81">
        <v>2</v>
      </c>
      <c r="M24" s="81">
        <v>1</v>
      </c>
      <c r="N24" s="81">
        <v>3</v>
      </c>
      <c r="O24" s="81">
        <v>1</v>
      </c>
      <c r="P24" s="81">
        <v>2</v>
      </c>
      <c r="Q24" s="125"/>
      <c r="R24" s="117"/>
    </row>
    <row r="25" spans="1:18" s="118" customFormat="1" ht="19.5" customHeight="1">
      <c r="A25" s="23" t="s">
        <v>150</v>
      </c>
      <c r="B25" s="109"/>
      <c r="C25" s="122"/>
      <c r="D25" s="109"/>
      <c r="E25" s="109"/>
      <c r="F25" s="109"/>
      <c r="G25" s="109"/>
      <c r="H25" s="364"/>
      <c r="I25" s="109"/>
      <c r="J25" s="109"/>
      <c r="K25" s="109"/>
      <c r="L25" s="109"/>
      <c r="M25" s="109"/>
      <c r="N25" s="109"/>
      <c r="O25" s="109"/>
      <c r="P25" s="109"/>
      <c r="Q25" s="125"/>
      <c r="R25" s="123"/>
    </row>
    <row r="26" spans="1:18" s="118" customFormat="1" ht="15" customHeight="1">
      <c r="A26" s="20" t="s">
        <v>200</v>
      </c>
      <c r="B26" s="72">
        <v>22</v>
      </c>
      <c r="C26" s="100">
        <v>62.85714285714286</v>
      </c>
      <c r="D26" s="84">
        <v>-7714</v>
      </c>
      <c r="E26" s="72">
        <v>12</v>
      </c>
      <c r="F26" s="72">
        <v>10</v>
      </c>
      <c r="G26" s="72">
        <v>13</v>
      </c>
      <c r="H26" s="283">
        <v>7</v>
      </c>
      <c r="I26" s="72">
        <v>6</v>
      </c>
      <c r="J26" s="72">
        <v>2</v>
      </c>
      <c r="K26" s="72">
        <v>0</v>
      </c>
      <c r="L26" s="72">
        <v>2</v>
      </c>
      <c r="M26" s="72">
        <v>1</v>
      </c>
      <c r="N26" s="72">
        <v>3</v>
      </c>
      <c r="O26" s="72">
        <v>1</v>
      </c>
      <c r="P26" s="72">
        <v>2</v>
      </c>
      <c r="Q26" s="125"/>
      <c r="R26" s="123"/>
    </row>
    <row r="27" spans="1:18" s="118" customFormat="1" ht="15" customHeight="1">
      <c r="A27" s="20" t="s">
        <v>201</v>
      </c>
      <c r="B27" s="72"/>
      <c r="C27" s="124"/>
      <c r="D27" s="84"/>
      <c r="E27" s="72"/>
      <c r="F27" s="72"/>
      <c r="G27" s="72"/>
      <c r="H27" s="283"/>
      <c r="I27" s="72"/>
      <c r="J27" s="72"/>
      <c r="K27" s="72"/>
      <c r="L27" s="72"/>
      <c r="M27" s="72"/>
      <c r="N27" s="72"/>
      <c r="O27" s="72"/>
      <c r="P27" s="72"/>
      <c r="Q27" s="125"/>
      <c r="R27" s="123"/>
    </row>
    <row r="28" spans="1:18" s="118" customFormat="1" ht="15" customHeight="1">
      <c r="A28" s="24" t="s">
        <v>151</v>
      </c>
      <c r="B28" s="72">
        <v>2</v>
      </c>
      <c r="C28" s="100">
        <v>20</v>
      </c>
      <c r="D28" s="84">
        <v>-2174</v>
      </c>
      <c r="E28" s="72">
        <v>2</v>
      </c>
      <c r="F28" s="72">
        <v>3</v>
      </c>
      <c r="G28" s="72">
        <v>2</v>
      </c>
      <c r="H28" s="283">
        <v>0</v>
      </c>
      <c r="I28" s="72">
        <v>0</v>
      </c>
      <c r="J28" s="72">
        <v>1</v>
      </c>
      <c r="K28" s="72">
        <v>0</v>
      </c>
      <c r="L28" s="72">
        <v>0</v>
      </c>
      <c r="M28" s="72">
        <v>0</v>
      </c>
      <c r="N28" s="72">
        <v>0</v>
      </c>
      <c r="O28" s="72">
        <v>0</v>
      </c>
      <c r="P28" s="72">
        <v>0</v>
      </c>
      <c r="Q28" s="125"/>
      <c r="R28" s="123"/>
    </row>
    <row r="29" spans="1:18" s="118" customFormat="1" ht="15" customHeight="1">
      <c r="A29" s="24" t="s">
        <v>152</v>
      </c>
      <c r="B29" s="72">
        <v>5</v>
      </c>
      <c r="C29" s="100">
        <v>45.5</v>
      </c>
      <c r="D29" s="84">
        <v>-15138</v>
      </c>
      <c r="E29" s="72">
        <v>3</v>
      </c>
      <c r="F29" s="72">
        <v>1</v>
      </c>
      <c r="G29" s="72">
        <v>4</v>
      </c>
      <c r="H29" s="283">
        <v>2</v>
      </c>
      <c r="I29" s="72">
        <v>2</v>
      </c>
      <c r="J29" s="72">
        <v>4</v>
      </c>
      <c r="K29" s="72">
        <v>0</v>
      </c>
      <c r="L29" s="72">
        <v>0</v>
      </c>
      <c r="M29" s="72">
        <v>0</v>
      </c>
      <c r="N29" s="72">
        <v>0</v>
      </c>
      <c r="O29" s="72">
        <v>0</v>
      </c>
      <c r="P29" s="72">
        <v>0</v>
      </c>
      <c r="Q29" s="125"/>
      <c r="R29" s="123"/>
    </row>
    <row r="30" spans="1:18" s="118" customFormat="1" ht="15" customHeight="1">
      <c r="A30" s="24" t="s">
        <v>153</v>
      </c>
      <c r="B30" s="72">
        <v>6</v>
      </c>
      <c r="C30" s="100">
        <v>46.15384615384615</v>
      </c>
      <c r="D30" s="84">
        <v>-103</v>
      </c>
      <c r="E30" s="72">
        <v>5</v>
      </c>
      <c r="F30" s="72">
        <v>6</v>
      </c>
      <c r="G30" s="72">
        <v>4</v>
      </c>
      <c r="H30" s="283">
        <v>1</v>
      </c>
      <c r="I30" s="72">
        <v>4</v>
      </c>
      <c r="J30" s="72">
        <v>3</v>
      </c>
      <c r="K30" s="72">
        <v>0</v>
      </c>
      <c r="L30" s="72">
        <v>0</v>
      </c>
      <c r="M30" s="72">
        <v>0</v>
      </c>
      <c r="N30" s="72">
        <v>0</v>
      </c>
      <c r="O30" s="72">
        <v>0</v>
      </c>
      <c r="P30" s="72">
        <v>0</v>
      </c>
      <c r="Q30" s="125"/>
      <c r="R30" s="123"/>
    </row>
    <row r="31" spans="1:18" s="118" customFormat="1" ht="15" customHeight="1">
      <c r="A31" s="24" t="s">
        <v>154</v>
      </c>
      <c r="B31" s="72">
        <v>13</v>
      </c>
      <c r="C31" s="100">
        <v>16.9</v>
      </c>
      <c r="D31" s="84">
        <v>-253</v>
      </c>
      <c r="E31" s="72">
        <v>11</v>
      </c>
      <c r="F31" s="72">
        <v>10</v>
      </c>
      <c r="G31" s="72">
        <v>11</v>
      </c>
      <c r="H31" s="283">
        <v>2</v>
      </c>
      <c r="I31" s="72">
        <v>7</v>
      </c>
      <c r="J31" s="72">
        <v>7</v>
      </c>
      <c r="K31" s="72">
        <v>0</v>
      </c>
      <c r="L31" s="72">
        <v>0</v>
      </c>
      <c r="M31" s="72">
        <v>0</v>
      </c>
      <c r="N31" s="72">
        <v>0</v>
      </c>
      <c r="O31" s="72">
        <v>0</v>
      </c>
      <c r="P31" s="72">
        <v>0</v>
      </c>
      <c r="Q31" s="125"/>
      <c r="R31" s="123"/>
    </row>
    <row r="32" spans="1:18" s="120" customFormat="1" ht="19.5" customHeight="1">
      <c r="A32" s="22" t="s">
        <v>199</v>
      </c>
      <c r="B32" s="81">
        <v>48</v>
      </c>
      <c r="C32" s="121">
        <v>32.9</v>
      </c>
      <c r="D32" s="81">
        <v>-5284</v>
      </c>
      <c r="E32" s="81">
        <v>33</v>
      </c>
      <c r="F32" s="81">
        <v>30</v>
      </c>
      <c r="G32" s="81">
        <v>34</v>
      </c>
      <c r="H32" s="284">
        <v>12</v>
      </c>
      <c r="I32" s="81">
        <v>19</v>
      </c>
      <c r="J32" s="81">
        <v>17</v>
      </c>
      <c r="K32" s="284">
        <v>0</v>
      </c>
      <c r="L32" s="81">
        <v>2</v>
      </c>
      <c r="M32" s="81">
        <v>1</v>
      </c>
      <c r="N32" s="284">
        <v>3</v>
      </c>
      <c r="O32" s="81">
        <v>1</v>
      </c>
      <c r="P32" s="81">
        <v>2</v>
      </c>
      <c r="Q32" s="125"/>
      <c r="R32" s="123"/>
    </row>
    <row r="33" spans="1:17" ht="21" customHeight="1">
      <c r="A33" s="595" t="s">
        <v>430</v>
      </c>
      <c r="B33" s="595"/>
      <c r="C33" s="595"/>
      <c r="D33" s="595"/>
      <c r="E33" s="595"/>
      <c r="F33" s="595"/>
      <c r="G33" s="595"/>
      <c r="H33" s="595"/>
      <c r="I33" s="595"/>
      <c r="J33" s="595"/>
      <c r="K33" s="595"/>
      <c r="L33" s="595"/>
      <c r="M33" s="595"/>
      <c r="N33" s="595"/>
      <c r="O33" s="595"/>
      <c r="P33" s="595"/>
      <c r="Q33" s="117"/>
    </row>
    <row r="34" spans="1:16" ht="17.25" customHeight="1">
      <c r="A34" s="590" t="s">
        <v>272</v>
      </c>
      <c r="B34" s="590"/>
      <c r="C34" s="590"/>
      <c r="D34" s="590"/>
      <c r="E34" s="590"/>
      <c r="F34" s="590"/>
      <c r="G34" s="590"/>
      <c r="H34" s="590"/>
      <c r="I34" s="590"/>
      <c r="J34" s="590"/>
      <c r="K34" s="590"/>
      <c r="L34" s="590"/>
      <c r="M34" s="590"/>
      <c r="N34" s="590"/>
      <c r="O34" s="590"/>
      <c r="P34" s="590"/>
    </row>
    <row r="35" spans="1:16" ht="10.5" customHeight="1">
      <c r="A35" s="32"/>
      <c r="B35" s="125"/>
      <c r="C35" s="125"/>
      <c r="D35" s="125"/>
      <c r="E35" s="125"/>
      <c r="F35" s="125"/>
      <c r="G35" s="125"/>
      <c r="H35" s="125"/>
      <c r="I35" s="125"/>
      <c r="J35" s="125"/>
      <c r="K35" s="125"/>
      <c r="L35" s="125"/>
      <c r="M35" s="125"/>
      <c r="N35" s="125"/>
      <c r="O35" s="125"/>
      <c r="P35" s="125"/>
    </row>
    <row r="36" spans="1:3" ht="15" customHeight="1">
      <c r="A36" s="126"/>
      <c r="B36" s="125"/>
      <c r="C36" s="125"/>
    </row>
    <row r="37" spans="1:6" ht="15" customHeight="1">
      <c r="A37" s="126"/>
      <c r="B37" s="125"/>
      <c r="C37" s="125"/>
      <c r="F37" s="127"/>
    </row>
    <row r="38" spans="1:3" ht="15" customHeight="1">
      <c r="A38" s="126"/>
      <c r="B38" s="125"/>
      <c r="C38" s="125"/>
    </row>
    <row r="39" spans="1:3" ht="15" customHeight="1">
      <c r="A39" s="126"/>
      <c r="B39" s="125"/>
      <c r="C39" s="125"/>
    </row>
    <row r="40" spans="1:3" ht="15" customHeight="1">
      <c r="A40" s="126"/>
      <c r="B40" s="125"/>
      <c r="C40" s="125"/>
    </row>
    <row r="43" ht="13.5">
      <c r="M43" s="128"/>
    </row>
  </sheetData>
  <sheetProtection/>
  <mergeCells count="15">
    <mergeCell ref="A3:L3"/>
    <mergeCell ref="O3:P3"/>
    <mergeCell ref="A5:A8"/>
    <mergeCell ref="A33:P33"/>
    <mergeCell ref="K7:M7"/>
    <mergeCell ref="N6:P6"/>
    <mergeCell ref="E5:P5"/>
    <mergeCell ref="E7:G7"/>
    <mergeCell ref="B5:D7"/>
    <mergeCell ref="N7:P7"/>
    <mergeCell ref="E6:G6"/>
    <mergeCell ref="H6:J6"/>
    <mergeCell ref="K6:M6"/>
    <mergeCell ref="A34:P34"/>
    <mergeCell ref="H7:J7"/>
  </mergeCells>
  <printOptions horizontalCentered="1" verticalCentered="1"/>
  <pageMargins left="0" right="0" top="0.7874015748031497" bottom="0.7874015748031497" header="0.3937007874015748" footer="0"/>
  <pageSetup horizontalDpi="120" verticalDpi="120" orientation="landscape" paperSize="9" scale="75" r:id="rId1"/>
  <headerFooter alignWithMargins="0">
    <oddFooter>&amp;L&amp;"Myriad Pro,Semibold"&amp;8CNMV. &amp;"Myriad Pro,Normal"Informe Anual  de Gobierno Corporativo</oddFooter>
  </headerFooter>
</worksheet>
</file>

<file path=xl/worksheets/sheet9.xml><?xml version="1.0" encoding="utf-8"?>
<worksheet xmlns="http://schemas.openxmlformats.org/spreadsheetml/2006/main" xmlns:r="http://schemas.openxmlformats.org/officeDocument/2006/relationships">
  <dimension ref="A2:V37"/>
  <sheetViews>
    <sheetView showGridLines="0" zoomScaleSheetLayoutView="100" zoomScalePageLayoutView="0" workbookViewId="0" topLeftCell="A1">
      <selection activeCell="A1" sqref="A1"/>
    </sheetView>
  </sheetViews>
  <sheetFormatPr defaultColWidth="11.57421875" defaultRowHeight="12.75"/>
  <cols>
    <col min="1" max="1" width="60.7109375" style="5" customWidth="1"/>
    <col min="2" max="3" width="5.7109375" style="129" customWidth="1"/>
    <col min="4" max="7" width="5.7109375" style="130" customWidth="1"/>
    <col min="8" max="10" width="5.7109375" style="131" customWidth="1"/>
    <col min="11" max="12" width="5.7109375" style="132" customWidth="1"/>
    <col min="13" max="16" width="5.7109375" style="130" customWidth="1"/>
    <col min="17" max="19" width="5.7109375" style="131" customWidth="1"/>
    <col min="20" max="20" width="12.7109375" style="132" customWidth="1"/>
    <col min="21" max="16384" width="11.57421875" style="5" customWidth="1"/>
  </cols>
  <sheetData>
    <row r="1" ht="16.5" customHeight="1"/>
    <row r="2" spans="1:13" s="46" customFormat="1" ht="13.5" customHeight="1">
      <c r="A2" s="568"/>
      <c r="B2" s="568"/>
      <c r="C2" s="568"/>
      <c r="D2" s="41"/>
      <c r="F2" s="133"/>
      <c r="G2" s="133"/>
      <c r="L2" s="133"/>
      <c r="M2" s="133"/>
    </row>
    <row r="3" spans="1:20" ht="13.5">
      <c r="A3" s="608" t="s">
        <v>431</v>
      </c>
      <c r="B3" s="608"/>
      <c r="C3" s="608"/>
      <c r="D3" s="608"/>
      <c r="E3" s="608"/>
      <c r="F3" s="608"/>
      <c r="G3" s="608"/>
      <c r="H3" s="608"/>
      <c r="I3" s="558"/>
      <c r="J3" s="558"/>
      <c r="K3" s="558"/>
      <c r="L3" s="558"/>
      <c r="M3" s="558"/>
      <c r="N3" s="558"/>
      <c r="O3" s="558"/>
      <c r="P3" s="134"/>
      <c r="Q3" s="134"/>
      <c r="R3" s="135"/>
      <c r="S3" s="26" t="s">
        <v>329</v>
      </c>
      <c r="T3" s="5"/>
    </row>
    <row r="4" spans="1:20" ht="15" customHeight="1">
      <c r="A4" s="607"/>
      <c r="B4" s="607"/>
      <c r="C4" s="607"/>
      <c r="D4" s="607"/>
      <c r="E4" s="607"/>
      <c r="F4" s="607"/>
      <c r="G4" s="607"/>
      <c r="H4" s="607"/>
      <c r="I4" s="607"/>
      <c r="J4" s="607"/>
      <c r="K4" s="607"/>
      <c r="L4" s="607"/>
      <c r="M4" s="607"/>
      <c r="N4" s="5"/>
      <c r="O4" s="5"/>
      <c r="P4" s="5"/>
      <c r="Q4" s="5"/>
      <c r="R4" s="5"/>
      <c r="S4" s="5"/>
      <c r="T4" s="5"/>
    </row>
    <row r="5" spans="1:20" ht="14.25" customHeight="1">
      <c r="A5" s="136"/>
      <c r="B5" s="602" t="s">
        <v>156</v>
      </c>
      <c r="C5" s="602"/>
      <c r="D5" s="602"/>
      <c r="E5" s="602"/>
      <c r="F5" s="602"/>
      <c r="G5" s="602"/>
      <c r="H5" s="602"/>
      <c r="I5" s="602"/>
      <c r="J5" s="602"/>
      <c r="K5" s="602" t="s">
        <v>338</v>
      </c>
      <c r="L5" s="602"/>
      <c r="M5" s="602"/>
      <c r="N5" s="602"/>
      <c r="O5" s="602"/>
      <c r="P5" s="602"/>
      <c r="Q5" s="602"/>
      <c r="R5" s="602"/>
      <c r="S5" s="602"/>
      <c r="T5" s="5"/>
    </row>
    <row r="6" spans="1:20" ht="41.25" customHeight="1">
      <c r="A6" s="27"/>
      <c r="B6" s="603" t="s">
        <v>339</v>
      </c>
      <c r="C6" s="603"/>
      <c r="D6" s="603"/>
      <c r="E6" s="603" t="s">
        <v>327</v>
      </c>
      <c r="F6" s="603"/>
      <c r="G6" s="603"/>
      <c r="H6" s="604" t="s">
        <v>157</v>
      </c>
      <c r="I6" s="604"/>
      <c r="J6" s="604"/>
      <c r="K6" s="603" t="s">
        <v>339</v>
      </c>
      <c r="L6" s="603"/>
      <c r="M6" s="603"/>
      <c r="N6" s="603" t="s">
        <v>326</v>
      </c>
      <c r="O6" s="603"/>
      <c r="P6" s="603"/>
      <c r="Q6" s="604" t="s">
        <v>158</v>
      </c>
      <c r="R6" s="604"/>
      <c r="S6" s="604"/>
      <c r="T6" s="5"/>
    </row>
    <row r="7" spans="1:20" ht="12" customHeight="1">
      <c r="A7" s="28"/>
      <c r="B7" s="137">
        <v>2012</v>
      </c>
      <c r="C7" s="137">
        <v>2011</v>
      </c>
      <c r="D7" s="137">
        <v>2010</v>
      </c>
      <c r="E7" s="137">
        <v>2012</v>
      </c>
      <c r="F7" s="137">
        <v>2011</v>
      </c>
      <c r="G7" s="137">
        <v>2010</v>
      </c>
      <c r="H7" s="137">
        <v>2012</v>
      </c>
      <c r="I7" s="137">
        <v>2011</v>
      </c>
      <c r="J7" s="137">
        <v>2010</v>
      </c>
      <c r="K7" s="137">
        <v>2012</v>
      </c>
      <c r="L7" s="137">
        <v>2011</v>
      </c>
      <c r="M7" s="137">
        <v>2010</v>
      </c>
      <c r="N7" s="137">
        <v>2012</v>
      </c>
      <c r="O7" s="137">
        <v>2011</v>
      </c>
      <c r="P7" s="137">
        <v>2010</v>
      </c>
      <c r="Q7" s="137">
        <v>2012</v>
      </c>
      <c r="R7" s="365">
        <v>2011</v>
      </c>
      <c r="S7" s="137">
        <v>2010</v>
      </c>
      <c r="T7" s="5"/>
    </row>
    <row r="8" spans="1:20" ht="15" customHeight="1">
      <c r="A8" s="19" t="s">
        <v>140</v>
      </c>
      <c r="B8" s="272">
        <v>6</v>
      </c>
      <c r="C8" s="273">
        <v>6</v>
      </c>
      <c r="D8" s="273">
        <v>5</v>
      </c>
      <c r="E8" s="272">
        <v>6</v>
      </c>
      <c r="F8" s="273">
        <v>6</v>
      </c>
      <c r="G8" s="273">
        <v>5</v>
      </c>
      <c r="H8" s="274">
        <v>21.7</v>
      </c>
      <c r="I8" s="274">
        <v>29.35</v>
      </c>
      <c r="J8" s="274">
        <v>33.34</v>
      </c>
      <c r="K8" s="272">
        <v>30</v>
      </c>
      <c r="L8" s="272">
        <v>29</v>
      </c>
      <c r="M8" s="272">
        <v>29</v>
      </c>
      <c r="N8" s="272">
        <v>38</v>
      </c>
      <c r="O8" s="275">
        <v>39</v>
      </c>
      <c r="P8" s="275">
        <v>37</v>
      </c>
      <c r="Q8" s="274">
        <v>35.6</v>
      </c>
      <c r="R8" s="274">
        <v>35.68</v>
      </c>
      <c r="S8" s="274">
        <v>37.6</v>
      </c>
      <c r="T8" s="5"/>
    </row>
    <row r="9" spans="1:20" ht="15" customHeight="1">
      <c r="A9" s="20" t="s">
        <v>141</v>
      </c>
      <c r="B9" s="276">
        <v>0</v>
      </c>
      <c r="C9" s="276">
        <v>0</v>
      </c>
      <c r="D9" s="276">
        <v>0</v>
      </c>
      <c r="E9" s="276">
        <v>0</v>
      </c>
      <c r="F9" s="276">
        <v>0</v>
      </c>
      <c r="G9" s="276">
        <v>0</v>
      </c>
      <c r="H9" s="277">
        <v>0</v>
      </c>
      <c r="I9" s="277">
        <v>0</v>
      </c>
      <c r="J9" s="277">
        <v>0</v>
      </c>
      <c r="K9" s="276">
        <v>1</v>
      </c>
      <c r="L9" s="276">
        <v>2</v>
      </c>
      <c r="M9" s="276">
        <v>1</v>
      </c>
      <c r="N9" s="278">
        <v>1</v>
      </c>
      <c r="O9" s="278">
        <v>2</v>
      </c>
      <c r="P9" s="278">
        <v>1</v>
      </c>
      <c r="Q9" s="277">
        <v>64.9</v>
      </c>
      <c r="R9" s="277">
        <v>47.39</v>
      </c>
      <c r="S9" s="277">
        <v>66.7</v>
      </c>
      <c r="T9" s="5"/>
    </row>
    <row r="10" spans="1:20" ht="15" customHeight="1">
      <c r="A10" s="20" t="s">
        <v>192</v>
      </c>
      <c r="B10" s="276">
        <v>2</v>
      </c>
      <c r="C10" s="276">
        <v>2</v>
      </c>
      <c r="D10" s="276">
        <v>2</v>
      </c>
      <c r="E10" s="276">
        <v>2</v>
      </c>
      <c r="F10" s="276">
        <v>2</v>
      </c>
      <c r="G10" s="276">
        <v>2</v>
      </c>
      <c r="H10" s="277">
        <v>31.49</v>
      </c>
      <c r="I10" s="277">
        <v>31.49</v>
      </c>
      <c r="J10" s="277">
        <v>31.5</v>
      </c>
      <c r="K10" s="276">
        <v>2</v>
      </c>
      <c r="L10" s="276">
        <v>1</v>
      </c>
      <c r="M10" s="276">
        <v>1</v>
      </c>
      <c r="N10" s="278">
        <v>2</v>
      </c>
      <c r="O10" s="278">
        <v>1</v>
      </c>
      <c r="P10" s="278">
        <v>1</v>
      </c>
      <c r="Q10" s="277">
        <v>21.8</v>
      </c>
      <c r="R10" s="277">
        <v>43.69</v>
      </c>
      <c r="S10" s="277">
        <v>43.7</v>
      </c>
      <c r="T10" s="5"/>
    </row>
    <row r="11" spans="1:20" ht="15" customHeight="1">
      <c r="A11" s="20" t="s">
        <v>193</v>
      </c>
      <c r="B11" s="276">
        <v>0</v>
      </c>
      <c r="C11" s="276">
        <v>0</v>
      </c>
      <c r="D11" s="276">
        <v>0</v>
      </c>
      <c r="E11" s="276">
        <v>0</v>
      </c>
      <c r="F11" s="276">
        <v>0</v>
      </c>
      <c r="G11" s="276">
        <v>0</v>
      </c>
      <c r="H11" s="277">
        <v>0</v>
      </c>
      <c r="I11" s="277">
        <v>0</v>
      </c>
      <c r="J11" s="277">
        <v>0</v>
      </c>
      <c r="K11" s="276">
        <v>6</v>
      </c>
      <c r="L11" s="276">
        <v>6</v>
      </c>
      <c r="M11" s="276">
        <v>5</v>
      </c>
      <c r="N11" s="278">
        <v>6</v>
      </c>
      <c r="O11" s="278">
        <v>8</v>
      </c>
      <c r="P11" s="278">
        <v>5</v>
      </c>
      <c r="Q11" s="277">
        <v>54.8</v>
      </c>
      <c r="R11" s="277">
        <v>45.13</v>
      </c>
      <c r="S11" s="277">
        <v>54.1</v>
      </c>
      <c r="T11" s="5"/>
    </row>
    <row r="12" spans="1:20" ht="15" customHeight="1">
      <c r="A12" s="20" t="s">
        <v>142</v>
      </c>
      <c r="B12" s="276">
        <v>0</v>
      </c>
      <c r="C12" s="276">
        <v>0</v>
      </c>
      <c r="D12" s="276">
        <v>0</v>
      </c>
      <c r="E12" s="276">
        <v>0</v>
      </c>
      <c r="F12" s="276">
        <v>0</v>
      </c>
      <c r="G12" s="276">
        <v>0</v>
      </c>
      <c r="H12" s="277">
        <v>0</v>
      </c>
      <c r="I12" s="277">
        <v>0</v>
      </c>
      <c r="J12" s="277">
        <v>0</v>
      </c>
      <c r="K12" s="276">
        <v>1</v>
      </c>
      <c r="L12" s="276">
        <v>1</v>
      </c>
      <c r="M12" s="276">
        <v>1</v>
      </c>
      <c r="N12" s="278">
        <v>1</v>
      </c>
      <c r="O12" s="278">
        <v>1</v>
      </c>
      <c r="P12" s="278">
        <v>1</v>
      </c>
      <c r="Q12" s="277">
        <v>71.6</v>
      </c>
      <c r="R12" s="277">
        <v>71.56</v>
      </c>
      <c r="S12" s="277">
        <v>70.9</v>
      </c>
      <c r="T12" s="5"/>
    </row>
    <row r="13" spans="1:20" ht="15" customHeight="1">
      <c r="A13" s="20" t="s">
        <v>194</v>
      </c>
      <c r="B13" s="276">
        <v>0</v>
      </c>
      <c r="C13" s="276">
        <v>0</v>
      </c>
      <c r="D13" s="276">
        <v>0</v>
      </c>
      <c r="E13" s="276">
        <v>0</v>
      </c>
      <c r="F13" s="276">
        <v>0</v>
      </c>
      <c r="G13" s="276">
        <v>0</v>
      </c>
      <c r="H13" s="277">
        <v>0</v>
      </c>
      <c r="I13" s="277">
        <v>0</v>
      </c>
      <c r="J13" s="277">
        <v>0</v>
      </c>
      <c r="K13" s="276">
        <v>2</v>
      </c>
      <c r="L13" s="276">
        <v>2</v>
      </c>
      <c r="M13" s="276">
        <v>3</v>
      </c>
      <c r="N13" s="278">
        <v>2</v>
      </c>
      <c r="O13" s="278">
        <v>2</v>
      </c>
      <c r="P13" s="278">
        <v>3</v>
      </c>
      <c r="Q13" s="277">
        <v>32.5</v>
      </c>
      <c r="R13" s="277">
        <v>32.45</v>
      </c>
      <c r="S13" s="277">
        <v>31.8</v>
      </c>
      <c r="T13" s="5"/>
    </row>
    <row r="14" spans="1:20" ht="15" customHeight="1">
      <c r="A14" s="20" t="s">
        <v>143</v>
      </c>
      <c r="B14" s="276">
        <v>1</v>
      </c>
      <c r="C14" s="276">
        <v>1</v>
      </c>
      <c r="D14" s="276">
        <v>1</v>
      </c>
      <c r="E14" s="276">
        <v>1</v>
      </c>
      <c r="F14" s="276">
        <v>1</v>
      </c>
      <c r="G14" s="276">
        <v>1</v>
      </c>
      <c r="H14" s="277">
        <v>6.69</v>
      </c>
      <c r="I14" s="277">
        <v>6.69</v>
      </c>
      <c r="J14" s="277">
        <v>6.69</v>
      </c>
      <c r="K14" s="276">
        <v>3</v>
      </c>
      <c r="L14" s="276">
        <v>2</v>
      </c>
      <c r="M14" s="276">
        <v>2</v>
      </c>
      <c r="N14" s="278">
        <v>4</v>
      </c>
      <c r="O14" s="278">
        <v>3</v>
      </c>
      <c r="P14" s="278">
        <v>3</v>
      </c>
      <c r="Q14" s="277">
        <v>32.9</v>
      </c>
      <c r="R14" s="277">
        <v>42.19</v>
      </c>
      <c r="S14" s="277">
        <v>39.6</v>
      </c>
      <c r="T14" s="5"/>
    </row>
    <row r="15" spans="1:20" ht="15" customHeight="1">
      <c r="A15" s="20" t="s">
        <v>195</v>
      </c>
      <c r="B15" s="276">
        <v>1</v>
      </c>
      <c r="C15" s="276">
        <v>1</v>
      </c>
      <c r="D15" s="276">
        <v>0</v>
      </c>
      <c r="E15" s="276">
        <v>1</v>
      </c>
      <c r="F15" s="276">
        <v>1</v>
      </c>
      <c r="G15" s="276">
        <v>0</v>
      </c>
      <c r="H15" s="277">
        <v>9.43</v>
      </c>
      <c r="I15" s="277">
        <v>9.43</v>
      </c>
      <c r="J15" s="277">
        <v>0</v>
      </c>
      <c r="K15" s="276">
        <v>2</v>
      </c>
      <c r="L15" s="276">
        <v>3</v>
      </c>
      <c r="M15" s="276">
        <v>2</v>
      </c>
      <c r="N15" s="278">
        <v>2</v>
      </c>
      <c r="O15" s="278">
        <v>5</v>
      </c>
      <c r="P15" s="278">
        <v>3</v>
      </c>
      <c r="Q15" s="277">
        <v>50.8</v>
      </c>
      <c r="R15" s="277">
        <v>23.9</v>
      </c>
      <c r="S15" s="277">
        <v>12.5</v>
      </c>
      <c r="T15" s="5"/>
    </row>
    <row r="16" spans="1:20" ht="15" customHeight="1">
      <c r="A16" s="20" t="s">
        <v>144</v>
      </c>
      <c r="B16" s="276">
        <v>1</v>
      </c>
      <c r="C16" s="276">
        <v>1</v>
      </c>
      <c r="D16" s="276">
        <v>1</v>
      </c>
      <c r="E16" s="276">
        <v>1</v>
      </c>
      <c r="F16" s="276">
        <v>1</v>
      </c>
      <c r="G16" s="276">
        <v>1</v>
      </c>
      <c r="H16" s="277">
        <v>0.919</v>
      </c>
      <c r="I16" s="277">
        <v>0.919</v>
      </c>
      <c r="J16" s="277">
        <v>0.92</v>
      </c>
      <c r="K16" s="276">
        <v>7</v>
      </c>
      <c r="L16" s="276">
        <v>7</v>
      </c>
      <c r="M16" s="276">
        <v>7</v>
      </c>
      <c r="N16" s="278">
        <v>12</v>
      </c>
      <c r="O16" s="278">
        <v>10</v>
      </c>
      <c r="P16" s="278">
        <v>10</v>
      </c>
      <c r="Q16" s="277">
        <v>21.6</v>
      </c>
      <c r="R16" s="277">
        <v>28.26</v>
      </c>
      <c r="S16" s="277">
        <v>35.7</v>
      </c>
      <c r="T16" s="5"/>
    </row>
    <row r="17" spans="1:20" ht="15" customHeight="1">
      <c r="A17" s="20" t="s">
        <v>145</v>
      </c>
      <c r="B17" s="276">
        <v>0</v>
      </c>
      <c r="C17" s="276">
        <v>0</v>
      </c>
      <c r="D17" s="276">
        <v>0</v>
      </c>
      <c r="E17" s="276">
        <v>0</v>
      </c>
      <c r="F17" s="276">
        <v>0</v>
      </c>
      <c r="G17" s="276">
        <v>0</v>
      </c>
      <c r="H17" s="277">
        <v>0</v>
      </c>
      <c r="I17" s="277">
        <v>0</v>
      </c>
      <c r="J17" s="277">
        <v>0</v>
      </c>
      <c r="K17" s="276">
        <v>3</v>
      </c>
      <c r="L17" s="276">
        <v>2</v>
      </c>
      <c r="M17" s="276">
        <v>4</v>
      </c>
      <c r="N17" s="278">
        <v>3</v>
      </c>
      <c r="O17" s="278">
        <v>2</v>
      </c>
      <c r="P17" s="278">
        <v>4</v>
      </c>
      <c r="Q17" s="277">
        <v>46.1</v>
      </c>
      <c r="R17" s="277">
        <v>13.35</v>
      </c>
      <c r="S17" s="277">
        <v>28.2</v>
      </c>
      <c r="T17" s="5"/>
    </row>
    <row r="18" spans="1:20" ht="19.5" customHeight="1">
      <c r="A18" s="20" t="s">
        <v>196</v>
      </c>
      <c r="B18" s="276">
        <v>1</v>
      </c>
      <c r="C18" s="276">
        <v>1</v>
      </c>
      <c r="D18" s="276">
        <v>1</v>
      </c>
      <c r="E18" s="276">
        <v>1</v>
      </c>
      <c r="F18" s="276">
        <v>1</v>
      </c>
      <c r="G18" s="276">
        <v>1</v>
      </c>
      <c r="H18" s="277">
        <v>50.7</v>
      </c>
      <c r="I18" s="277">
        <v>96.1</v>
      </c>
      <c r="J18" s="277">
        <v>96.1</v>
      </c>
      <c r="K18" s="276">
        <v>3</v>
      </c>
      <c r="L18" s="276">
        <v>3</v>
      </c>
      <c r="M18" s="276">
        <v>3</v>
      </c>
      <c r="N18" s="278">
        <v>5</v>
      </c>
      <c r="O18" s="278">
        <v>5</v>
      </c>
      <c r="P18" s="278">
        <v>6</v>
      </c>
      <c r="Q18" s="277">
        <v>46.1</v>
      </c>
      <c r="R18" s="277">
        <v>40.02</v>
      </c>
      <c r="S18" s="277">
        <v>36.4</v>
      </c>
      <c r="T18" s="5"/>
    </row>
    <row r="19" spans="1:20" ht="15" customHeight="1">
      <c r="A19" s="21" t="s">
        <v>146</v>
      </c>
      <c r="B19" s="279">
        <v>0</v>
      </c>
      <c r="C19" s="279">
        <v>0</v>
      </c>
      <c r="D19" s="279">
        <v>0</v>
      </c>
      <c r="E19" s="279">
        <v>0</v>
      </c>
      <c r="F19" s="279">
        <v>0</v>
      </c>
      <c r="G19" s="279">
        <v>0</v>
      </c>
      <c r="H19" s="280">
        <v>0</v>
      </c>
      <c r="I19" s="280">
        <v>0</v>
      </c>
      <c r="J19" s="280">
        <v>0</v>
      </c>
      <c r="K19" s="281">
        <v>6</v>
      </c>
      <c r="L19" s="281">
        <v>8</v>
      </c>
      <c r="M19" s="281">
        <v>7</v>
      </c>
      <c r="N19" s="281">
        <v>6</v>
      </c>
      <c r="O19" s="282">
        <v>8</v>
      </c>
      <c r="P19" s="282">
        <v>7</v>
      </c>
      <c r="Q19" s="280">
        <v>29.3</v>
      </c>
      <c r="R19" s="280">
        <v>31.52</v>
      </c>
      <c r="S19" s="280">
        <v>28.7</v>
      </c>
      <c r="T19" s="5"/>
    </row>
    <row r="20" spans="1:20" ht="15" customHeight="1">
      <c r="A20" s="20" t="s">
        <v>197</v>
      </c>
      <c r="B20" s="276">
        <v>0</v>
      </c>
      <c r="C20" s="276">
        <v>0</v>
      </c>
      <c r="D20" s="276">
        <v>0</v>
      </c>
      <c r="E20" s="276">
        <v>0</v>
      </c>
      <c r="F20" s="276">
        <v>0</v>
      </c>
      <c r="G20" s="276">
        <v>0</v>
      </c>
      <c r="H20" s="277">
        <v>0</v>
      </c>
      <c r="I20" s="277">
        <v>0</v>
      </c>
      <c r="J20" s="277">
        <v>0</v>
      </c>
      <c r="K20" s="283">
        <v>4</v>
      </c>
      <c r="L20" s="283">
        <v>6</v>
      </c>
      <c r="M20" s="283">
        <v>4</v>
      </c>
      <c r="N20" s="278">
        <v>4</v>
      </c>
      <c r="O20" s="278">
        <v>6</v>
      </c>
      <c r="P20" s="278">
        <v>4</v>
      </c>
      <c r="Q20" s="277">
        <v>22.9</v>
      </c>
      <c r="R20" s="277">
        <v>27.7</v>
      </c>
      <c r="S20" s="277">
        <v>14.8</v>
      </c>
      <c r="T20" s="5"/>
    </row>
    <row r="21" spans="1:20" ht="15" customHeight="1">
      <c r="A21" s="20" t="s">
        <v>147</v>
      </c>
      <c r="B21" s="276">
        <v>0</v>
      </c>
      <c r="C21" s="276">
        <v>0</v>
      </c>
      <c r="D21" s="276">
        <v>0</v>
      </c>
      <c r="E21" s="276">
        <v>0</v>
      </c>
      <c r="F21" s="276">
        <v>0</v>
      </c>
      <c r="G21" s="276">
        <v>0</v>
      </c>
      <c r="H21" s="277">
        <v>0</v>
      </c>
      <c r="I21" s="277">
        <v>0</v>
      </c>
      <c r="J21" s="277">
        <v>0</v>
      </c>
      <c r="K21" s="283">
        <v>1</v>
      </c>
      <c r="L21" s="283">
        <v>1</v>
      </c>
      <c r="M21" s="283">
        <v>2</v>
      </c>
      <c r="N21" s="278">
        <v>1</v>
      </c>
      <c r="O21" s="278">
        <v>1</v>
      </c>
      <c r="P21" s="278">
        <v>2</v>
      </c>
      <c r="Q21" s="277">
        <v>15</v>
      </c>
      <c r="R21" s="277">
        <v>15</v>
      </c>
      <c r="S21" s="277">
        <v>35.9</v>
      </c>
      <c r="T21" s="5"/>
    </row>
    <row r="22" spans="1:20" ht="19.5" customHeight="1">
      <c r="A22" s="20" t="s">
        <v>198</v>
      </c>
      <c r="B22" s="276">
        <v>0</v>
      </c>
      <c r="C22" s="276">
        <v>0</v>
      </c>
      <c r="D22" s="276">
        <v>0</v>
      </c>
      <c r="E22" s="276">
        <v>0</v>
      </c>
      <c r="F22" s="276">
        <v>0</v>
      </c>
      <c r="G22" s="276">
        <v>0</v>
      </c>
      <c r="H22" s="277">
        <v>0</v>
      </c>
      <c r="I22" s="277">
        <v>0</v>
      </c>
      <c r="J22" s="277">
        <v>0</v>
      </c>
      <c r="K22" s="283">
        <v>1</v>
      </c>
      <c r="L22" s="283">
        <v>1</v>
      </c>
      <c r="M22" s="283">
        <v>1</v>
      </c>
      <c r="N22" s="278">
        <v>1</v>
      </c>
      <c r="O22" s="278">
        <v>1</v>
      </c>
      <c r="P22" s="278">
        <v>1</v>
      </c>
      <c r="Q22" s="277">
        <v>69.13</v>
      </c>
      <c r="R22" s="277">
        <v>70.98</v>
      </c>
      <c r="S22" s="277">
        <v>69.5</v>
      </c>
      <c r="T22" s="5"/>
    </row>
    <row r="23" spans="1:20" ht="19.5" customHeight="1">
      <c r="A23" s="22" t="s">
        <v>199</v>
      </c>
      <c r="B23" s="284">
        <v>6</v>
      </c>
      <c r="C23" s="285">
        <v>6</v>
      </c>
      <c r="D23" s="285">
        <v>5</v>
      </c>
      <c r="E23" s="284">
        <v>6</v>
      </c>
      <c r="F23" s="285">
        <v>6</v>
      </c>
      <c r="G23" s="285">
        <v>5</v>
      </c>
      <c r="H23" s="286">
        <v>21.7</v>
      </c>
      <c r="I23" s="286">
        <v>29.35</v>
      </c>
      <c r="J23" s="286">
        <v>33.3</v>
      </c>
      <c r="K23" s="284">
        <v>36</v>
      </c>
      <c r="L23" s="285">
        <v>37</v>
      </c>
      <c r="M23" s="285">
        <v>36</v>
      </c>
      <c r="N23" s="284">
        <v>44</v>
      </c>
      <c r="O23" s="287">
        <v>47</v>
      </c>
      <c r="P23" s="287">
        <v>44</v>
      </c>
      <c r="Q23" s="286">
        <v>34.8</v>
      </c>
      <c r="R23" s="286">
        <v>34.97</v>
      </c>
      <c r="S23" s="286">
        <v>36.2</v>
      </c>
      <c r="T23" s="5"/>
    </row>
    <row r="24" spans="1:20" ht="15" customHeight="1">
      <c r="A24" s="23" t="s">
        <v>150</v>
      </c>
      <c r="B24" s="288"/>
      <c r="C24" s="288"/>
      <c r="D24" s="289"/>
      <c r="E24" s="288"/>
      <c r="F24" s="288"/>
      <c r="G24" s="289"/>
      <c r="H24" s="291"/>
      <c r="I24" s="291"/>
      <c r="J24" s="292"/>
      <c r="K24" s="293"/>
      <c r="L24" s="293"/>
      <c r="M24" s="294"/>
      <c r="N24" s="290"/>
      <c r="O24" s="290"/>
      <c r="P24" s="295"/>
      <c r="Q24" s="291"/>
      <c r="R24" s="291"/>
      <c r="S24" s="292"/>
      <c r="T24" s="5"/>
    </row>
    <row r="25" spans="1:20" ht="15" customHeight="1">
      <c r="A25" s="20" t="s">
        <v>200</v>
      </c>
      <c r="B25" s="276">
        <v>1</v>
      </c>
      <c r="C25" s="276">
        <v>1</v>
      </c>
      <c r="D25" s="276">
        <v>0</v>
      </c>
      <c r="E25" s="276">
        <v>1</v>
      </c>
      <c r="F25" s="276">
        <v>1</v>
      </c>
      <c r="G25" s="276">
        <v>0</v>
      </c>
      <c r="H25" s="277">
        <v>9.4</v>
      </c>
      <c r="I25" s="277">
        <v>9.43</v>
      </c>
      <c r="J25" s="277">
        <v>0</v>
      </c>
      <c r="K25" s="283">
        <v>16</v>
      </c>
      <c r="L25" s="283">
        <v>17</v>
      </c>
      <c r="M25" s="283">
        <v>15</v>
      </c>
      <c r="N25" s="278">
        <v>17</v>
      </c>
      <c r="O25" s="278">
        <v>19</v>
      </c>
      <c r="P25" s="278">
        <v>15</v>
      </c>
      <c r="Q25" s="277">
        <v>28.21</v>
      </c>
      <c r="R25" s="277">
        <v>29.38</v>
      </c>
      <c r="S25" s="277">
        <v>28.6</v>
      </c>
      <c r="T25" s="5"/>
    </row>
    <row r="26" spans="1:20" ht="15" customHeight="1">
      <c r="A26" s="20" t="s">
        <v>201</v>
      </c>
      <c r="B26" s="276"/>
      <c r="C26" s="276"/>
      <c r="D26" s="276"/>
      <c r="E26" s="276"/>
      <c r="F26" s="276"/>
      <c r="G26" s="276"/>
      <c r="H26" s="277"/>
      <c r="I26" s="277"/>
      <c r="J26" s="277"/>
      <c r="K26" s="276"/>
      <c r="L26" s="276"/>
      <c r="M26" s="276"/>
      <c r="N26" s="278"/>
      <c r="O26" s="278"/>
      <c r="P26" s="278"/>
      <c r="Q26" s="277"/>
      <c r="R26" s="277"/>
      <c r="S26" s="277"/>
      <c r="T26" s="5"/>
    </row>
    <row r="27" spans="1:20" ht="15" customHeight="1">
      <c r="A27" s="24" t="s">
        <v>151</v>
      </c>
      <c r="B27" s="276">
        <v>0</v>
      </c>
      <c r="C27" s="276">
        <v>0</v>
      </c>
      <c r="D27" s="276">
        <v>0</v>
      </c>
      <c r="E27" s="276">
        <v>0</v>
      </c>
      <c r="F27" s="276">
        <v>0</v>
      </c>
      <c r="G27" s="276">
        <v>0</v>
      </c>
      <c r="H27" s="277">
        <v>0</v>
      </c>
      <c r="I27" s="277">
        <v>0</v>
      </c>
      <c r="J27" s="277">
        <v>0</v>
      </c>
      <c r="K27" s="276">
        <v>4</v>
      </c>
      <c r="L27" s="276">
        <v>3</v>
      </c>
      <c r="M27" s="276">
        <v>6</v>
      </c>
      <c r="N27" s="278">
        <v>5</v>
      </c>
      <c r="O27" s="278">
        <v>4</v>
      </c>
      <c r="P27" s="278">
        <v>8</v>
      </c>
      <c r="Q27" s="277">
        <v>47.9</v>
      </c>
      <c r="R27" s="277">
        <v>48.28</v>
      </c>
      <c r="S27" s="277">
        <v>50.1</v>
      </c>
      <c r="T27" s="5"/>
    </row>
    <row r="28" spans="1:20" ht="15" customHeight="1">
      <c r="A28" s="24" t="s">
        <v>152</v>
      </c>
      <c r="B28" s="276">
        <v>1</v>
      </c>
      <c r="C28" s="276">
        <v>1</v>
      </c>
      <c r="D28" s="276">
        <v>1</v>
      </c>
      <c r="E28" s="276">
        <v>1</v>
      </c>
      <c r="F28" s="276">
        <v>1</v>
      </c>
      <c r="G28" s="276">
        <v>1</v>
      </c>
      <c r="H28" s="277">
        <v>52.8</v>
      </c>
      <c r="I28" s="277">
        <v>52.759</v>
      </c>
      <c r="J28" s="277">
        <v>52.76</v>
      </c>
      <c r="K28" s="276">
        <v>3</v>
      </c>
      <c r="L28" s="276">
        <v>6</v>
      </c>
      <c r="M28" s="276">
        <v>4</v>
      </c>
      <c r="N28" s="278">
        <v>5</v>
      </c>
      <c r="O28" s="278">
        <v>11</v>
      </c>
      <c r="P28" s="278">
        <v>6</v>
      </c>
      <c r="Q28" s="277">
        <v>42.3</v>
      </c>
      <c r="R28" s="277">
        <v>42.18</v>
      </c>
      <c r="S28" s="277">
        <v>51.1</v>
      </c>
      <c r="T28" s="5"/>
    </row>
    <row r="29" spans="1:20" ht="15" customHeight="1">
      <c r="A29" s="24" t="s">
        <v>153</v>
      </c>
      <c r="B29" s="276">
        <v>1</v>
      </c>
      <c r="C29" s="276">
        <v>1</v>
      </c>
      <c r="D29" s="276">
        <v>2</v>
      </c>
      <c r="E29" s="276">
        <v>1</v>
      </c>
      <c r="F29" s="276">
        <v>0</v>
      </c>
      <c r="G29" s="276">
        <v>2</v>
      </c>
      <c r="H29" s="277">
        <v>10.2</v>
      </c>
      <c r="I29" s="277">
        <v>10.223</v>
      </c>
      <c r="J29" s="277">
        <v>53.2</v>
      </c>
      <c r="K29" s="276">
        <v>4</v>
      </c>
      <c r="L29" s="276">
        <v>4</v>
      </c>
      <c r="M29" s="276">
        <v>5</v>
      </c>
      <c r="N29" s="278">
        <v>5</v>
      </c>
      <c r="O29" s="278">
        <v>4</v>
      </c>
      <c r="P29" s="278">
        <v>8</v>
      </c>
      <c r="Q29" s="277">
        <v>53.01</v>
      </c>
      <c r="R29" s="277">
        <v>46.63</v>
      </c>
      <c r="S29" s="277">
        <v>36.7</v>
      </c>
      <c r="T29" s="5"/>
    </row>
    <row r="30" spans="1:20" ht="15" customHeight="1">
      <c r="A30" s="24" t="s">
        <v>154</v>
      </c>
      <c r="B30" s="276">
        <v>3</v>
      </c>
      <c r="C30" s="276">
        <v>3</v>
      </c>
      <c r="D30" s="276">
        <v>2</v>
      </c>
      <c r="E30" s="276">
        <v>3</v>
      </c>
      <c r="F30" s="276">
        <v>3</v>
      </c>
      <c r="G30" s="276">
        <v>2</v>
      </c>
      <c r="H30" s="277">
        <v>19.4</v>
      </c>
      <c r="I30" s="277">
        <v>34.568</v>
      </c>
      <c r="J30" s="277">
        <v>3.8</v>
      </c>
      <c r="K30" s="276">
        <v>9</v>
      </c>
      <c r="L30" s="276">
        <v>7</v>
      </c>
      <c r="M30" s="276">
        <v>6</v>
      </c>
      <c r="N30" s="278">
        <v>12</v>
      </c>
      <c r="O30" s="278">
        <v>9</v>
      </c>
      <c r="P30" s="278">
        <v>7</v>
      </c>
      <c r="Q30" s="277">
        <v>27.9</v>
      </c>
      <c r="R30" s="277">
        <v>26.87</v>
      </c>
      <c r="S30" s="277">
        <v>23</v>
      </c>
      <c r="T30" s="5"/>
    </row>
    <row r="31" spans="1:20" ht="19.5" customHeight="1">
      <c r="A31" s="22" t="s">
        <v>199</v>
      </c>
      <c r="B31" s="284">
        <v>6</v>
      </c>
      <c r="C31" s="284">
        <v>6</v>
      </c>
      <c r="D31" s="284">
        <v>5</v>
      </c>
      <c r="E31" s="284">
        <v>6</v>
      </c>
      <c r="F31" s="284">
        <v>5</v>
      </c>
      <c r="G31" s="285">
        <v>5</v>
      </c>
      <c r="H31" s="286">
        <v>21.7</v>
      </c>
      <c r="I31" s="286">
        <v>29.35</v>
      </c>
      <c r="J31" s="286">
        <v>33.3</v>
      </c>
      <c r="K31" s="284">
        <v>36</v>
      </c>
      <c r="L31" s="284">
        <v>37</v>
      </c>
      <c r="M31" s="284">
        <v>36</v>
      </c>
      <c r="N31" s="287">
        <v>44</v>
      </c>
      <c r="O31" s="287">
        <v>47</v>
      </c>
      <c r="P31" s="287">
        <v>44</v>
      </c>
      <c r="Q31" s="286">
        <v>34.8</v>
      </c>
      <c r="R31" s="286">
        <v>34.97</v>
      </c>
      <c r="S31" s="286">
        <v>36.2</v>
      </c>
      <c r="T31" s="5"/>
    </row>
    <row r="32" spans="1:19" ht="12.75" customHeight="1">
      <c r="A32" s="605" t="s">
        <v>149</v>
      </c>
      <c r="B32" s="606"/>
      <c r="C32" s="606"/>
      <c r="D32" s="606"/>
      <c r="E32" s="606"/>
      <c r="F32" s="606"/>
      <c r="G32" s="606"/>
      <c r="H32" s="606"/>
      <c r="I32" s="606"/>
      <c r="J32" s="606"/>
      <c r="K32" s="606"/>
      <c r="L32" s="606"/>
      <c r="M32" s="606"/>
      <c r="N32" s="606"/>
      <c r="O32" s="606"/>
      <c r="P32" s="606"/>
      <c r="Q32" s="606"/>
      <c r="R32" s="606"/>
      <c r="S32" s="606"/>
    </row>
    <row r="33" spans="1:13" ht="17.25" customHeight="1">
      <c r="A33" s="600" t="s">
        <v>282</v>
      </c>
      <c r="B33" s="601"/>
      <c r="C33" s="601"/>
      <c r="D33" s="601"/>
      <c r="E33" s="601"/>
      <c r="F33" s="601"/>
      <c r="G33" s="601"/>
      <c r="H33" s="601"/>
      <c r="I33" s="601"/>
      <c r="J33" s="601"/>
      <c r="K33" s="601"/>
      <c r="L33" s="601"/>
      <c r="M33" s="601"/>
    </row>
    <row r="34" spans="1:22" ht="11.25">
      <c r="A34" s="152" t="s">
        <v>272</v>
      </c>
      <c r="B34" s="152"/>
      <c r="C34" s="152"/>
      <c r="D34" s="152"/>
      <c r="E34" s="152"/>
      <c r="F34" s="152"/>
      <c r="G34" s="152"/>
      <c r="H34" s="152"/>
      <c r="I34" s="152"/>
      <c r="J34" s="152"/>
      <c r="K34" s="152"/>
      <c r="L34" s="152"/>
      <c r="M34" s="152"/>
      <c r="N34" s="152"/>
      <c r="O34" s="152"/>
      <c r="P34" s="152"/>
      <c r="Q34" s="152"/>
      <c r="R34" s="152"/>
      <c r="S34" s="152"/>
      <c r="T34" s="152"/>
      <c r="U34" s="152"/>
      <c r="V34" s="152"/>
    </row>
    <row r="35" ht="11.25">
      <c r="A35" s="138"/>
    </row>
    <row r="36" spans="1:19" ht="11.25">
      <c r="A36" s="138"/>
      <c r="B36" s="139"/>
      <c r="C36" s="139"/>
      <c r="D36" s="139"/>
      <c r="E36" s="139"/>
      <c r="F36" s="139"/>
      <c r="G36" s="139"/>
      <c r="H36" s="139"/>
      <c r="I36" s="139"/>
      <c r="J36" s="139"/>
      <c r="K36" s="139"/>
      <c r="L36" s="139"/>
      <c r="M36" s="139"/>
      <c r="N36" s="139"/>
      <c r="O36" s="139"/>
      <c r="P36" s="139"/>
      <c r="Q36" s="139"/>
      <c r="R36" s="139"/>
      <c r="S36" s="139"/>
    </row>
    <row r="37" spans="1:6" ht="11.25">
      <c r="A37" s="138"/>
      <c r="F37" s="140"/>
    </row>
  </sheetData>
  <sheetProtection/>
  <mergeCells count="13">
    <mergeCell ref="A2:C2"/>
    <mergeCell ref="A4:M4"/>
    <mergeCell ref="A3:O3"/>
    <mergeCell ref="A33:M33"/>
    <mergeCell ref="B5:J5"/>
    <mergeCell ref="K5:S5"/>
    <mergeCell ref="N6:P6"/>
    <mergeCell ref="Q6:S6"/>
    <mergeCell ref="A32:S32"/>
    <mergeCell ref="B6:D6"/>
    <mergeCell ref="E6:G6"/>
    <mergeCell ref="H6:J6"/>
    <mergeCell ref="K6:M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dc:creator>
  <cp:keywords/>
  <dc:description/>
  <cp:lastModifiedBy>José Alberto Toribio Viñuela</cp:lastModifiedBy>
  <cp:lastPrinted>2011-11-28T08:41:45Z</cp:lastPrinted>
  <dcterms:created xsi:type="dcterms:W3CDTF">1996-11-27T10:00:04Z</dcterms:created>
  <dcterms:modified xsi:type="dcterms:W3CDTF">2014-01-28T17:13:03Z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